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ThisWorkbook" defaultThemeVersion="124226"/>
  <mc:AlternateContent xmlns:mc="http://schemas.openxmlformats.org/markup-compatibility/2006">
    <mc:Choice Requires="x15">
      <x15ac:absPath xmlns:x15ac="http://schemas.microsoft.com/office/spreadsheetml/2010/11/ac" url="C:\Users\jon.whitaker\Downloads\"/>
    </mc:Choice>
  </mc:AlternateContent>
  <xr:revisionPtr revIDLastSave="0" documentId="13_ncr:1_{29E2BC1A-A376-46D5-A207-E78FAA6A77A3}" xr6:coauthVersionLast="47" xr6:coauthVersionMax="47" xr10:uidLastSave="{00000000-0000-0000-0000-000000000000}"/>
  <bookViews>
    <workbookView xWindow="1050" yWindow="-120" windowWidth="27870" windowHeight="16440" tabRatio="777" firstSheet="1" activeTab="1" xr2:uid="{00000000-000D-0000-FFFF-FFFF00000000}"/>
  </bookViews>
  <sheets>
    <sheet name="Revision Log" sheetId="10" state="hidden" r:id="rId1"/>
    <sheet name="School Flasher Request Form" sheetId="1" r:id="rId2"/>
    <sheet name="School Officials Signature Form" sheetId="2" r:id="rId3"/>
    <sheet name="Official Order" sheetId="3" r:id="rId4"/>
    <sheet name="Cancellation Official Order" sheetId="8" r:id="rId5"/>
    <sheet name="Memo" sheetId="4" r:id="rId6"/>
    <sheet name="Memo and OO Data File" sheetId="6" state="hidden" r:id="rId7"/>
    <sheet name="Approved Memo" sheetId="9" state="hidden" r:id="rId8"/>
    <sheet name="Traffic Signal Checklist" sheetId="5" r:id="rId9"/>
  </sheets>
  <externalReferences>
    <externalReference r:id="rId10"/>
  </externalReferences>
  <definedNames>
    <definedName name="_xlnm.Print_Area" localSheetId="7">'Approved Memo'!$A$1:$I$35</definedName>
    <definedName name="_xlnm.Print_Area" localSheetId="4">'Cancellation Official Order'!$A$1:$J$47</definedName>
    <definedName name="_xlnm.Print_Area" localSheetId="5">Memo!$A$1:$H$40</definedName>
    <definedName name="_xlnm.Print_Area" localSheetId="3">'Official Order'!$A$1:$J$57</definedName>
    <definedName name="_xlnm.Print_Area" localSheetId="1">'School Flasher Request Form'!$A$1:$AU$49</definedName>
    <definedName name="_xlnm.Print_Area" localSheetId="8">'Traffic Signal Checklist'!$A$1:$W$88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4" l="1"/>
  <c r="D47" i="6" l="1"/>
  <c r="D41" i="6"/>
  <c r="F47" i="8" l="1"/>
  <c r="F46" i="8"/>
  <c r="F35" i="8"/>
  <c r="F34" i="8"/>
  <c r="F33" i="8"/>
  <c r="L27" i="8"/>
  <c r="M27" i="8" s="1"/>
  <c r="H27" i="8" s="1"/>
  <c r="F57" i="3"/>
  <c r="F56" i="3"/>
  <c r="F45" i="3"/>
  <c r="F44" i="3"/>
  <c r="F43" i="3"/>
  <c r="N37" i="3"/>
  <c r="O37" i="3" s="1"/>
  <c r="H37" i="3" s="1"/>
  <c r="T49" i="5"/>
  <c r="E57" i="5" s="1"/>
  <c r="G49" i="5"/>
  <c r="B57" i="5"/>
  <c r="C33" i="5"/>
  <c r="C32" i="5"/>
  <c r="B14" i="5"/>
  <c r="B12" i="5"/>
  <c r="B10" i="5"/>
  <c r="G45" i="5"/>
  <c r="G40" i="5"/>
  <c r="C31" i="5"/>
  <c r="T8" i="5"/>
  <c r="P6" i="5"/>
  <c r="I6" i="5"/>
  <c r="D35" i="6"/>
  <c r="A25" i="8"/>
  <c r="D7" i="6"/>
  <c r="J21" i="1"/>
  <c r="A32" i="9" s="1"/>
  <c r="A23" i="8"/>
  <c r="E21" i="8"/>
  <c r="A25" i="9"/>
  <c r="A29" i="9" s="1"/>
  <c r="C22" i="9"/>
  <c r="C21" i="9"/>
  <c r="C16" i="9"/>
  <c r="C15" i="9"/>
  <c r="D19" i="3"/>
  <c r="D17" i="3"/>
  <c r="D15" i="3"/>
  <c r="D20" i="6"/>
  <c r="D19" i="6" s="1"/>
  <c r="A23" i="3"/>
  <c r="C31" i="3"/>
  <c r="A31" i="3"/>
  <c r="C30" i="4"/>
  <c r="D19" i="8"/>
  <c r="D17" i="8"/>
  <c r="A29" i="3"/>
  <c r="A27" i="3"/>
  <c r="D15" i="8"/>
  <c r="A25" i="3"/>
  <c r="D13" i="6"/>
  <c r="C29" i="4"/>
  <c r="D8" i="5" s="1"/>
  <c r="C28" i="4"/>
  <c r="A32" i="4" l="1"/>
</calcChain>
</file>

<file path=xl/sharedStrings.xml><?xml version="1.0" encoding="utf-8"?>
<sst xmlns="http://schemas.openxmlformats.org/spreadsheetml/2006/main" count="298" uniqueCount="231">
  <si>
    <t>County</t>
  </si>
  <si>
    <t>Route</t>
  </si>
  <si>
    <t>Is the school's property adjacent to a state-maintained roadway?</t>
  </si>
  <si>
    <t>COUNTY</t>
  </si>
  <si>
    <t>ROUTE</t>
  </si>
  <si>
    <t>SCHOOL</t>
  </si>
  <si>
    <t>SIGNATURE</t>
  </si>
  <si>
    <t>TITLE</t>
  </si>
  <si>
    <t>DATE</t>
  </si>
  <si>
    <t>Convening and dismissal times for the school are:</t>
  </si>
  <si>
    <t>I, the undersigned school official, request the Kentucky Transportation Cabinet to</t>
  </si>
  <si>
    <t>install a school speed zone with school flasher assemblies at the above location.</t>
  </si>
  <si>
    <t>CONVENING TIME</t>
  </si>
  <si>
    <t>DISMISSAL TIME</t>
  </si>
  <si>
    <t>Please return to the following address:</t>
  </si>
  <si>
    <t>Fax:</t>
  </si>
  <si>
    <t>To be filled out by the Kentucky Transportation Cabinet</t>
  </si>
  <si>
    <t>Operating times (morning):</t>
  </si>
  <si>
    <t>Operating times (afternoon):</t>
  </si>
  <si>
    <t>Provide this form to the requesting school official for signature</t>
  </si>
  <si>
    <t>Has local concurrence been obtained?</t>
  </si>
  <si>
    <t>Date</t>
  </si>
  <si>
    <t>Name of School</t>
  </si>
  <si>
    <t>Reviewed By</t>
  </si>
  <si>
    <t>New</t>
  </si>
  <si>
    <t>Existing</t>
  </si>
  <si>
    <t>Indicate proposed school speed zone limits in the empty box using the format below:</t>
  </si>
  <si>
    <t>What is the normal posted speed limit of the state-maintained roadway?</t>
  </si>
  <si>
    <t>MPH</t>
  </si>
  <si>
    <r>
      <t xml:space="preserve">Has the </t>
    </r>
    <r>
      <rPr>
        <b/>
        <sz val="12"/>
        <rFont val="Arial"/>
        <family val="2"/>
      </rPr>
      <t>School Flasher Form</t>
    </r>
    <r>
      <rPr>
        <sz val="12"/>
        <rFont val="Arial"/>
        <family val="2"/>
      </rPr>
      <t>, indicating concurrence of school officials and proposed operating times, been completed?</t>
    </r>
  </si>
  <si>
    <t>Existing 
Sp. Zone #</t>
  </si>
  <si>
    <t>NOTE:  Unless justification is provided, the "When Flashing" speed limit should be no greater 
              than 10 MPH under the posted speed limit and should not be less than 25 MPH.</t>
  </si>
  <si>
    <t>students</t>
  </si>
  <si>
    <t>KENTUCKY TRANSPORTATION CABINET</t>
  </si>
  <si>
    <t>DEPARTMENT OF HIGHWAYS</t>
  </si>
  <si>
    <t>FRANKFORT, KENTUCKY</t>
  </si>
  <si>
    <t>DIVISION OF TRAFFIC OPERATIONS</t>
  </si>
  <si>
    <t>OFFICIAL ORDER NO.</t>
  </si>
  <si>
    <t>RE:</t>
  </si>
  <si>
    <t>KRS:</t>
  </si>
  <si>
    <t>SPEED ZONE NO.</t>
  </si>
  <si>
    <t>WHEREAS, the Secretary of Transportation may, upon the basis of an engineering and traffic investigation, establish by Official Order a reasonable and safe speed limit upon any part of a state highway, KRS 189.390 (4),</t>
  </si>
  <si>
    <t>This Official Order shall become effective as soon as appropriate signs are erected.</t>
  </si>
  <si>
    <t>APPROVED BY:</t>
  </si>
  <si>
    <t>OFFICE OF LEGAL SERVICES</t>
  </si>
  <si>
    <t>TRANSPORTATION CABINET</t>
  </si>
  <si>
    <t>SPEED ZONES ON DESIGNATED HIGHWAYS IN</t>
  </si>
  <si>
    <t>CONJUNCTION WITH SCHOOL ZONE FLASHERS</t>
  </si>
  <si>
    <t>WHEREAS, the speed limit on all highways where school flasher lights are in operation shall be determined by the governmental unit having control of the highway, KRS 189.336 (3),</t>
  </si>
  <si>
    <t>NOW, THEREFORE, the speed limit between the points indicated below and during the times the school zone flashers are in operation is hereby fixed as follows:</t>
  </si>
  <si>
    <t>189.336 (3) and 189.390 (4)</t>
  </si>
  <si>
    <t>Central Office Engineer is responsible for obtaining the appropriate Speed Zone Number.</t>
  </si>
  <si>
    <t>Existing Official Order No.</t>
  </si>
  <si>
    <t>OFFICE OF THE SECRETARY</t>
  </si>
  <si>
    <t>Overhead</t>
  </si>
  <si>
    <t>TO:</t>
  </si>
  <si>
    <t>THROUGH:</t>
  </si>
  <si>
    <t>FROM:</t>
  </si>
  <si>
    <t>Division of Traffic Operations</t>
  </si>
  <si>
    <t>DATE:</t>
  </si>
  <si>
    <t>SUBJECT:</t>
  </si>
  <si>
    <t>Attachment</t>
  </si>
  <si>
    <t>C.O. Liaison Initials</t>
  </si>
  <si>
    <t>CITY</t>
  </si>
  <si>
    <t>City (if applicable)</t>
  </si>
  <si>
    <t>INTERSECTION</t>
  </si>
  <si>
    <t>MILEPOINT</t>
  </si>
  <si>
    <t>Example:  
From a point 660 feet west of the westernmost school entrance extending eastward to a point 660 feet east of 
the easternmost school entrance.</t>
  </si>
  <si>
    <t>to</t>
  </si>
  <si>
    <t>NEW INSTALLATION</t>
  </si>
  <si>
    <t>REVISION</t>
  </si>
  <si>
    <t>REMOVAL</t>
  </si>
  <si>
    <t>UPDATE</t>
  </si>
  <si>
    <t>APPROVAL DATE</t>
  </si>
  <si>
    <t>TURN-ON DATE</t>
  </si>
  <si>
    <t>TURN-ON TIME</t>
  </si>
  <si>
    <t>TYPE OF DEVICE</t>
  </si>
  <si>
    <t>OPERATIONAL DETAILS</t>
  </si>
  <si>
    <t>SIGNAL</t>
  </si>
  <si>
    <t>FIXED TIME</t>
  </si>
  <si>
    <t>SEMI-ACTUATED</t>
  </si>
  <si>
    <t>FULLY ACTUATED</t>
  </si>
  <si>
    <t>PEDESTRIAN</t>
  </si>
  <si>
    <t>SCHOOL FLASHER</t>
  </si>
  <si>
    <t>SPEED WHEN FLASHING</t>
  </si>
  <si>
    <t>OVERHEAD</t>
  </si>
  <si>
    <t>SIDE MOUNTED</t>
  </si>
  <si>
    <t>NUMBER OF PHASES</t>
  </si>
  <si>
    <t>PROT/PERM PHASES</t>
  </si>
  <si>
    <t>GES</t>
  </si>
  <si>
    <t>ON PHASES</t>
  </si>
  <si>
    <t>Y</t>
  </si>
  <si>
    <t>N</t>
  </si>
  <si>
    <t>ADVANCED WARNING FLASHER</t>
  </si>
  <si>
    <t>DISTANCE FROM STOP BAR</t>
  </si>
  <si>
    <t>ADVANCE WARNING TIME</t>
  </si>
  <si>
    <t>RAILROAD PREEMPTION</t>
  </si>
  <si>
    <t>INTERSECTION BEACON</t>
  </si>
  <si>
    <t>SIGN BEACON</t>
  </si>
  <si>
    <t>SIGNAL INDICATIONS</t>
  </si>
  <si>
    <t>MAINLINE, APPROACH NAME</t>
  </si>
  <si>
    <t>SPEED</t>
  </si>
  <si>
    <t>12" BEACON</t>
  </si>
  <si>
    <t>WALK/DON'T WALK</t>
  </si>
  <si>
    <t>PED BUTTONS</t>
  </si>
  <si>
    <t>RED</t>
  </si>
  <si>
    <t>YELLOW</t>
  </si>
  <si>
    <t>ACCESSIBLE</t>
  </si>
  <si>
    <t>12"R - 12"Y - 12"G</t>
  </si>
  <si>
    <t>BACKPLATES</t>
  </si>
  <si>
    <t>OTHER</t>
  </si>
  <si>
    <t>DETECTION</t>
  </si>
  <si>
    <t>MAINLINE THROUGH</t>
  </si>
  <si>
    <t>MAINLINE LEFT TURN</t>
  </si>
  <si>
    <t>SIDE STREET</t>
  </si>
  <si>
    <t>GES LOOPS</t>
  </si>
  <si>
    <t>NEAR LOOP</t>
  </si>
  <si>
    <t>CRITICAL GRADE</t>
  </si>
  <si>
    <t>SIDE STREET, APPROACH NAME</t>
  </si>
  <si>
    <t>TYPE</t>
  </si>
  <si>
    <t>(VID/LOOP)</t>
  </si>
  <si>
    <t>SIZE</t>
  </si>
  <si>
    <t>DISTANCE FROM</t>
  </si>
  <si>
    <t>STOP BAR</t>
  </si>
  <si>
    <t>FEET FROM STOP BAR</t>
  </si>
  <si>
    <t>%</t>
  </si>
  <si>
    <t>FAR LOOP</t>
  </si>
  <si>
    <t>VEHICLE INTERVAL</t>
  </si>
  <si>
    <t>SECONDS</t>
  </si>
  <si>
    <t>X</t>
  </si>
  <si>
    <t>Side Mounted</t>
  </si>
  <si>
    <t>C.O. Field Engineer is responsible</t>
  </si>
  <si>
    <t>for entering DATE and</t>
  </si>
  <si>
    <t>C.O. Field Engineer is responsible for</t>
  </si>
  <si>
    <t>District Office is responsible for</t>
  </si>
  <si>
    <t>Removal</t>
  </si>
  <si>
    <r>
      <t xml:space="preserve">NOTE:  Please complete </t>
    </r>
    <r>
      <rPr>
        <u/>
        <sz val="12"/>
        <rFont val="Arial"/>
        <family val="2"/>
      </rPr>
      <t>ALL</t>
    </r>
    <r>
      <rPr>
        <sz val="12"/>
        <rFont val="Arial"/>
        <family val="2"/>
      </rPr>
      <t xml:space="preserve"> fields unless otherwise noted, even for School Flasher Removal</t>
    </r>
  </si>
  <si>
    <r>
      <t xml:space="preserve">Justification for reduction greater than 10 MPH </t>
    </r>
    <r>
      <rPr>
        <b/>
        <sz val="12"/>
        <rFont val="Arial"/>
        <family val="2"/>
      </rPr>
      <t>OR</t>
    </r>
    <r>
      <rPr>
        <sz val="12"/>
        <rFont val="Arial"/>
        <family val="2"/>
      </rPr>
      <t xml:space="preserve"> justification for removal of device:</t>
    </r>
  </si>
  <si>
    <t>New:</t>
  </si>
  <si>
    <t>Revision:</t>
  </si>
  <si>
    <t>Cancellation:</t>
  </si>
  <si>
    <t>Memo</t>
  </si>
  <si>
    <t>Official Order</t>
  </si>
  <si>
    <t>New and Revision:</t>
  </si>
  <si>
    <r>
      <t xml:space="preserve">Indicate below if this request is for a new school speed zone, a modification to an existing school speed zone, or a removal of a school speed zone.  If existing or being removed, please include the current speed zone number </t>
    </r>
    <r>
      <rPr>
        <u/>
        <sz val="9"/>
        <rFont val="Arial"/>
        <family val="2"/>
      </rPr>
      <t>and</t>
    </r>
    <r>
      <rPr>
        <sz val="9"/>
        <rFont val="Arial"/>
        <family val="2"/>
      </rPr>
      <t xml:space="preserve"> current Official Order Number.</t>
    </r>
  </si>
  <si>
    <t>What is the school's approximate enrollment?  (Skip for Removal Requests)</t>
  </si>
  <si>
    <t>What are the milepoints of the school speed zone?</t>
  </si>
  <si>
    <t>What is the proposed or existing "When Flashing" speed limit for the school zone?</t>
  </si>
  <si>
    <t>What's the location of the school flasher assemblies?  (Check only one)</t>
  </si>
  <si>
    <t>ATTENTION:</t>
  </si>
  <si>
    <t>Chief District Engineer</t>
  </si>
  <si>
    <t xml:space="preserve">Official Order No. </t>
  </si>
  <si>
    <t>Approved Memo</t>
  </si>
  <si>
    <t>You may furnish the proper officials with copies of this Order.  Also attached is a completed Traffic Signal Checklist.</t>
  </si>
  <si>
    <t>Please post this zone at your earliest convenience and notify local law enforcement and this office when the signs have been installed.</t>
  </si>
  <si>
    <t>You may proceed with this removal as your work schedule allows.  Attached is a completed Traffic Signal Checklist.  Please let us know if you have any questions.</t>
  </si>
  <si>
    <t>Attachments</t>
  </si>
  <si>
    <t>NOTE:  School Flasher removal memos will require manual modification of this section!</t>
  </si>
  <si>
    <t>C.O. is responsible for entering Official Order Number in Cell D22</t>
  </si>
  <si>
    <t>C.O. is responsible for entering Date in Cell C18</t>
  </si>
  <si>
    <t>C. O. is responsible for entering correct TEBM name in Cell C11</t>
  </si>
  <si>
    <t>C.O. is responsible for enterning correct Chief's name in Cell C7</t>
  </si>
  <si>
    <t>C.O. is responsible for enterning "District XX - City" in Cell C9</t>
  </si>
  <si>
    <t>If no TEBM, use Traffic Engineer</t>
  </si>
  <si>
    <t>c: Staci Timol w/checklist</t>
  </si>
  <si>
    <t>Log of Changes by Version Number</t>
  </si>
  <si>
    <t>Version 2.04</t>
  </si>
  <si>
    <t>1.</t>
  </si>
  <si>
    <t>2.</t>
  </si>
  <si>
    <t>(Revised September 20, 2007)</t>
  </si>
  <si>
    <t>3.</t>
  </si>
  <si>
    <r>
      <t xml:space="preserve">Expanded the date field on the </t>
    </r>
    <r>
      <rPr>
        <sz val="10"/>
        <color indexed="53"/>
        <rFont val="Arial"/>
        <family val="2"/>
      </rPr>
      <t>Traffic Signal Checklist</t>
    </r>
    <r>
      <rPr>
        <sz val="10"/>
        <rFont val="Arial"/>
        <family val="2"/>
      </rPr>
      <t xml:space="preserve"> sheet to accommodate September dates.</t>
    </r>
  </si>
  <si>
    <r>
      <t xml:space="preserve">Changed Lori's initials from "lb" to "lks" on both the </t>
    </r>
    <r>
      <rPr>
        <sz val="10"/>
        <color indexed="17"/>
        <rFont val="Arial"/>
        <family val="2"/>
      </rPr>
      <t>Memo</t>
    </r>
    <r>
      <rPr>
        <sz val="10"/>
        <rFont val="Arial"/>
        <family val="2"/>
      </rPr>
      <t xml:space="preserve"> and </t>
    </r>
    <r>
      <rPr>
        <sz val="10"/>
        <color indexed="17"/>
        <rFont val="Arial"/>
        <family val="2"/>
      </rPr>
      <t>Approval Memo</t>
    </r>
    <r>
      <rPr>
        <sz val="10"/>
        <rFont val="Arial"/>
        <family val="2"/>
      </rPr>
      <t xml:space="preserve"> tabs.</t>
    </r>
  </si>
  <si>
    <r>
      <t xml:space="preserve">Changed Chuck Knowles' name to Steve Farmer, Acting Deputy State Highway Engineer for System Preservation and Operations on the </t>
    </r>
    <r>
      <rPr>
        <sz val="10"/>
        <color indexed="17"/>
        <rFont val="Arial"/>
        <family val="2"/>
      </rPr>
      <t>Memo</t>
    </r>
    <r>
      <rPr>
        <sz val="10"/>
        <rFont val="Arial"/>
        <family val="2"/>
      </rPr>
      <t xml:space="preserve"> tab.</t>
    </r>
  </si>
  <si>
    <t>Changed all sheets from Print Preview to normal view.</t>
  </si>
  <si>
    <t>Password-protected all sheets.</t>
  </si>
  <si>
    <t>Version 2.05</t>
  </si>
  <si>
    <t>(Revised January 3, 2008)</t>
  </si>
  <si>
    <r>
      <t xml:space="preserve">Updated the Secretary of Transportation on the </t>
    </r>
    <r>
      <rPr>
        <sz val="10"/>
        <color indexed="12"/>
        <rFont val="Arial"/>
        <family val="2"/>
      </rPr>
      <t>Official Order</t>
    </r>
    <r>
      <rPr>
        <sz val="10"/>
        <color indexed="8"/>
        <rFont val="Arial"/>
        <family val="2"/>
      </rPr>
      <t xml:space="preserve">, </t>
    </r>
    <r>
      <rPr>
        <sz val="10"/>
        <color indexed="12"/>
        <rFont val="Arial"/>
        <family val="2"/>
      </rPr>
      <t>Cancellation Official Order</t>
    </r>
    <r>
      <rPr>
        <sz val="10"/>
        <color indexed="8"/>
        <rFont val="Arial"/>
        <family val="2"/>
      </rPr>
      <t xml:space="preserve">, and </t>
    </r>
    <r>
      <rPr>
        <sz val="10"/>
        <color indexed="17"/>
        <rFont val="Arial"/>
        <family val="2"/>
      </rPr>
      <t>Memo</t>
    </r>
    <r>
      <rPr>
        <sz val="10"/>
        <color indexed="8"/>
        <rFont val="Arial"/>
        <family val="2"/>
      </rPr>
      <t xml:space="preserve"> tabs.</t>
    </r>
  </si>
  <si>
    <r>
      <t xml:space="preserve">Removed "Commissioner" title from the </t>
    </r>
    <r>
      <rPr>
        <sz val="10"/>
        <color indexed="17"/>
        <rFont val="Arial"/>
        <family val="2"/>
      </rPr>
      <t>Memo</t>
    </r>
    <r>
      <rPr>
        <sz val="10"/>
        <color indexed="8"/>
        <rFont val="Arial"/>
        <family val="2"/>
      </rPr>
      <t xml:space="preserve"> tab.</t>
    </r>
  </si>
  <si>
    <r>
      <t xml:space="preserve">Updated the State Highway Engineer on the </t>
    </r>
    <r>
      <rPr>
        <sz val="10"/>
        <color indexed="17"/>
        <rFont val="Arial"/>
        <family val="2"/>
      </rPr>
      <t>Memo</t>
    </r>
    <r>
      <rPr>
        <sz val="10"/>
        <color indexed="8"/>
        <rFont val="Arial"/>
        <family val="2"/>
      </rPr>
      <t xml:space="preserve"> tab.</t>
    </r>
  </si>
  <si>
    <r>
      <t xml:space="preserve">Changed "2007" to "2008" on the </t>
    </r>
    <r>
      <rPr>
        <sz val="10"/>
        <color indexed="12"/>
        <rFont val="Arial"/>
        <family val="2"/>
      </rPr>
      <t>Official Order</t>
    </r>
    <r>
      <rPr>
        <sz val="10"/>
        <color indexed="8"/>
        <rFont val="Arial"/>
        <family val="2"/>
      </rPr>
      <t xml:space="preserve"> and </t>
    </r>
    <r>
      <rPr>
        <sz val="10"/>
        <color indexed="12"/>
        <rFont val="Arial"/>
        <family val="2"/>
      </rPr>
      <t>Cancellation Official Order</t>
    </r>
    <r>
      <rPr>
        <sz val="10"/>
        <color indexed="8"/>
        <rFont val="Arial"/>
        <family val="2"/>
      </rPr>
      <t xml:space="preserve"> tabs.</t>
    </r>
  </si>
  <si>
    <t>Version 2.06</t>
  </si>
  <si>
    <t>(Revised January 7, 2008)</t>
  </si>
  <si>
    <r>
      <t xml:space="preserve">Made minor revisions to formatting and made the </t>
    </r>
    <r>
      <rPr>
        <sz val="10"/>
        <color indexed="17"/>
        <rFont val="Arial"/>
        <family val="2"/>
      </rPr>
      <t>Memo</t>
    </r>
    <r>
      <rPr>
        <sz val="10"/>
        <color indexed="8"/>
        <rFont val="Arial"/>
        <family val="2"/>
      </rPr>
      <t xml:space="preserve"> field editable.</t>
    </r>
  </si>
  <si>
    <t>APPROVED, FORM AND LEGALITY:</t>
  </si>
  <si>
    <t>Version 2.07</t>
  </si>
  <si>
    <t>(Revised January 16, 2008)</t>
  </si>
  <si>
    <r>
      <t xml:space="preserve">Made the </t>
    </r>
    <r>
      <rPr>
        <sz val="10"/>
        <color indexed="12"/>
        <rFont val="Arial"/>
        <family val="2"/>
      </rPr>
      <t>Official Order</t>
    </r>
    <r>
      <rPr>
        <sz val="10"/>
        <rFont val="Arial"/>
        <family val="2"/>
      </rPr>
      <t xml:space="preserve">, </t>
    </r>
    <r>
      <rPr>
        <sz val="10"/>
        <color indexed="12"/>
        <rFont val="Arial"/>
        <family val="2"/>
      </rPr>
      <t>Cancellation Official Order</t>
    </r>
    <r>
      <rPr>
        <sz val="10"/>
        <rFont val="Arial"/>
        <family val="2"/>
      </rPr>
      <t xml:space="preserve">, and </t>
    </r>
    <r>
      <rPr>
        <sz val="10"/>
        <color indexed="17"/>
        <rFont val="Arial"/>
        <family val="2"/>
      </rPr>
      <t>Memo</t>
    </r>
    <r>
      <rPr>
        <sz val="10"/>
        <rFont val="Arial"/>
        <family val="2"/>
      </rPr>
      <t xml:space="preserve"> tabs editable.</t>
    </r>
  </si>
  <si>
    <t>entering appropriate DATE.</t>
  </si>
  <si>
    <t>Made minor changes to some formatting on the yellow "School Flasher Request Form" tab.</t>
  </si>
  <si>
    <t>Added Administrative Staff section to bottom of yellow "School Flasher Request Form" tab.</t>
  </si>
  <si>
    <r>
      <t xml:space="preserve">Changed "Bobby Russell" to "Robert L. Russell" per directive on the </t>
    </r>
    <r>
      <rPr>
        <sz val="10"/>
        <color indexed="17"/>
        <rFont val="Arial"/>
        <family val="2"/>
      </rPr>
      <t>Memo</t>
    </r>
    <r>
      <rPr>
        <sz val="10"/>
        <color indexed="8"/>
        <rFont val="Arial"/>
        <family val="2"/>
      </rPr>
      <t xml:space="preserve"> tab (Change made January 18, 2008).</t>
    </r>
  </si>
  <si>
    <t>Version 2.08</t>
  </si>
  <si>
    <t>(Revised April 14, 2008)</t>
  </si>
  <si>
    <r>
      <t xml:space="preserve">Changed "Steve Farmer" to "Chuck Knowles" on the </t>
    </r>
    <r>
      <rPr>
        <sz val="10"/>
        <color indexed="17"/>
        <rFont val="Arial"/>
        <family val="2"/>
      </rPr>
      <t>Memo</t>
    </r>
    <r>
      <rPr>
        <sz val="10"/>
        <color indexed="8"/>
        <rFont val="Arial"/>
        <family val="2"/>
      </rPr>
      <t xml:space="preserve"> tab.</t>
    </r>
  </si>
  <si>
    <t>Version 2.09</t>
  </si>
  <si>
    <t>(Revised August 11, 2008)</t>
  </si>
  <si>
    <r>
      <t xml:space="preserve">Changed "Duane Thomas" to "Chuck Knowles" on the </t>
    </r>
    <r>
      <rPr>
        <sz val="10"/>
        <color indexed="17"/>
        <rFont val="Arial"/>
        <family val="2"/>
      </rPr>
      <t>Memo</t>
    </r>
    <r>
      <rPr>
        <sz val="10"/>
        <rFont val="Arial"/>
        <family val="2"/>
      </rPr>
      <t xml:space="preserve">, </t>
    </r>
    <r>
      <rPr>
        <sz val="10"/>
        <color indexed="12"/>
        <rFont val="Arial"/>
        <family val="2"/>
      </rPr>
      <t>Official Order</t>
    </r>
    <r>
      <rPr>
        <sz val="10"/>
        <rFont val="Arial"/>
        <family val="2"/>
      </rPr>
      <t xml:space="preserve">, and </t>
    </r>
    <r>
      <rPr>
        <sz val="10"/>
        <color indexed="12"/>
        <rFont val="Arial"/>
        <family val="2"/>
      </rPr>
      <t>Cancellation Official Order</t>
    </r>
    <r>
      <rPr>
        <sz val="10"/>
        <rFont val="Arial"/>
        <family val="2"/>
      </rPr>
      <t xml:space="preserve"> tabs.</t>
    </r>
  </si>
  <si>
    <r>
      <t xml:space="preserve">Changed TURN ON TIME format on the </t>
    </r>
    <r>
      <rPr>
        <sz val="10"/>
        <color indexed="53"/>
        <rFont val="Arial"/>
        <family val="2"/>
      </rPr>
      <t>Traffic Signal Checklist</t>
    </r>
    <r>
      <rPr>
        <sz val="10"/>
        <rFont val="Arial"/>
        <family val="2"/>
      </rPr>
      <t xml:space="preserve"> tab.</t>
    </r>
  </si>
  <si>
    <t>Removed Administrative Staff section on bottom of yellow "School Flasher Request Form" tab.</t>
  </si>
  <si>
    <t>Director</t>
  </si>
  <si>
    <t>Version 2-10</t>
  </si>
  <si>
    <t>(Revised December 16, 2008)</t>
  </si>
  <si>
    <r>
      <t xml:space="preserve">Changed the date from "2008" to "2009" on the </t>
    </r>
    <r>
      <rPr>
        <sz val="10"/>
        <color indexed="12"/>
        <rFont val="Arial"/>
        <family val="2"/>
      </rPr>
      <t>Official Order</t>
    </r>
    <r>
      <rPr>
        <sz val="10"/>
        <rFont val="Arial"/>
        <family val="2"/>
      </rPr>
      <t xml:space="preserve">, and </t>
    </r>
    <r>
      <rPr>
        <sz val="10"/>
        <color indexed="12"/>
        <rFont val="Arial"/>
        <family val="2"/>
      </rPr>
      <t>Cancellation Official Order</t>
    </r>
    <r>
      <rPr>
        <sz val="10"/>
        <rFont val="Arial"/>
        <family val="2"/>
      </rPr>
      <t xml:space="preserve"> tabs.</t>
    </r>
  </si>
  <si>
    <r>
      <t xml:space="preserve">Changed "Chuck Knowles" to "R. Jeffrey Wolfe" and Joseph W. Prather" to "Joe Prather" on the </t>
    </r>
    <r>
      <rPr>
        <sz val="10"/>
        <color indexed="17"/>
        <rFont val="Arial"/>
        <family val="2"/>
      </rPr>
      <t>Memo</t>
    </r>
    <r>
      <rPr>
        <sz val="10"/>
        <color indexed="8"/>
        <rFont val="Arial"/>
        <family val="2"/>
      </rPr>
      <t xml:space="preserve">, </t>
    </r>
    <r>
      <rPr>
        <sz val="10"/>
        <color indexed="12"/>
        <rFont val="Arial"/>
        <family val="2"/>
      </rPr>
      <t>Official Order</t>
    </r>
    <r>
      <rPr>
        <sz val="10"/>
        <color indexed="8"/>
        <rFont val="Arial"/>
        <family val="2"/>
      </rPr>
      <t xml:space="preserve">, and </t>
    </r>
    <r>
      <rPr>
        <sz val="10"/>
        <color indexed="12"/>
        <rFont val="Arial"/>
        <family val="2"/>
      </rPr>
      <t>Cancellation Official Order</t>
    </r>
    <r>
      <rPr>
        <sz val="10"/>
        <color indexed="8"/>
        <rFont val="Arial"/>
        <family val="2"/>
      </rPr>
      <t xml:space="preserve"> tabs.</t>
    </r>
  </si>
  <si>
    <t>FLASHING YELLOW ARROW</t>
  </si>
  <si>
    <t>LED-ENHANCED SIGN</t>
  </si>
  <si>
    <t>EMERGENCY PREEMPTION</t>
  </si>
  <si>
    <t>DOUBLE-RED</t>
  </si>
  <si>
    <t>REFLECTIVE BACKPLATES</t>
  </si>
  <si>
    <t>DOULBE-RED</t>
  </si>
  <si>
    <t>entering TURN-ON DATE and</t>
  </si>
  <si>
    <t>Secretary of Transportation</t>
  </si>
  <si>
    <t>State Highway Engineer</t>
  </si>
  <si>
    <t>Given under my hand this the ______ day of ___________________</t>
  </si>
  <si>
    <t>Please ensure that all names listed here are up to date.</t>
  </si>
  <si>
    <t>If an edit is necessary, COPY the cell contents, OPEN Notepad or Word, and PASTE contents into that program.  Edit as necessary, select the edited text, select the cell to the left of this space, place the cursor into the Formula Bar above, and then PASTE the edited text into the Formula Bar.</t>
  </si>
  <si>
    <t>Office of Legal Services</t>
  </si>
  <si>
    <t>Jim Gray</t>
  </si>
  <si>
    <t>James Ballinger, P. E.</t>
  </si>
  <si>
    <t>Michael W. Hancock, P. E.</t>
  </si>
  <si>
    <t>Deputy Secretary</t>
  </si>
  <si>
    <t>Assistant State Highway Engineer</t>
  </si>
  <si>
    <t>Todd Shipp</t>
  </si>
  <si>
    <t>Tim Tharpe, P.E.</t>
  </si>
  <si>
    <t>Based on our review, this location qualifies for school flashers according to our current policy.  Local officials also agree with the proposed school zone.  If you approve of this installation, please sign the attached Official Order, and we will notify the District Office to proceed with the installation of the new school speed zone.  Feel free to contact us should you have any questions.</t>
  </si>
  <si>
    <t>This revision documents minor changes to the existing school speed zone.  Local officials agree with the proposed modifications.  If you approve, please sign the attached Official Order, and we will notify the District Office to proceed with the change.  Feel free to contact us should you have any questions.</t>
  </si>
  <si>
    <t>School officials as well as District personnel concur with this request.  If you agree, please sign the attached Official Order, and we will notify the District to proceed with the removal of the school speed zone.  As always, if you have any questions, please let us know.</t>
  </si>
  <si>
    <t>Jason Siwula, P. E.</t>
  </si>
  <si>
    <t>NOTE:  Total school enrollment must be 200 or greater in kindergarten through 12th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</si>
</sst>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0."/>
    <numFmt numFmtId="166" formatCode="[$-409]h:mm\ AM/PM;@"/>
    <numFmt numFmtId="167" formatCode="0.000"/>
    <numFmt numFmtId="168" formatCode="m/d/yy;@"/>
    <numFmt numFmtId="169" formatCode="0.0"/>
  </numFmts>
  <fonts count="40">
    <font>
      <sz val="10"/>
      <name val="Arial"/>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sz val="12"/>
      <name val="Arial"/>
      <family val="2"/>
    </font>
    <font>
      <i/>
      <u/>
      <sz val="12"/>
      <name val="Arial"/>
      <family val="2"/>
    </font>
    <font>
      <b/>
      <i/>
      <u/>
      <sz val="12"/>
      <name val="Arial"/>
      <family val="2"/>
    </font>
    <font>
      <sz val="9"/>
      <name val="Arial"/>
      <family val="2"/>
    </font>
    <font>
      <sz val="11"/>
      <name val="Arial"/>
      <family val="2"/>
    </font>
    <font>
      <sz val="11"/>
      <color indexed="8"/>
      <name val="Arial"/>
      <family val="2"/>
    </font>
    <font>
      <sz val="7"/>
      <name val="Arial"/>
      <family val="2"/>
    </font>
    <font>
      <sz val="7"/>
      <color indexed="8"/>
      <name val="Arial"/>
      <family val="2"/>
    </font>
    <font>
      <b/>
      <sz val="12"/>
      <color indexed="8"/>
      <name val="Arial"/>
      <family val="2"/>
    </font>
    <font>
      <sz val="12"/>
      <color indexed="8"/>
      <name val="Arial"/>
      <family val="2"/>
    </font>
    <font>
      <b/>
      <sz val="10"/>
      <color indexed="10"/>
      <name val="Arial"/>
      <family val="2"/>
    </font>
    <font>
      <b/>
      <sz val="8.5"/>
      <color indexed="10"/>
      <name val="Arial"/>
      <family val="2"/>
    </font>
    <font>
      <sz val="7.5"/>
      <name val="Arial"/>
      <family val="2"/>
    </font>
    <font>
      <sz val="12.5"/>
      <name val="Garamond"/>
      <family val="1"/>
    </font>
    <font>
      <sz val="12"/>
      <color indexed="9"/>
      <name val="Arial"/>
      <family val="2"/>
    </font>
    <font>
      <b/>
      <u/>
      <sz val="10"/>
      <name val="Arial"/>
      <family val="2"/>
    </font>
    <font>
      <sz val="10"/>
      <color indexed="55"/>
      <name val="Arial"/>
      <family val="2"/>
    </font>
    <font>
      <sz val="10"/>
      <color indexed="9"/>
      <name val="Arial"/>
      <family val="2"/>
    </font>
    <font>
      <b/>
      <sz val="10"/>
      <color indexed="8"/>
      <name val="Arial"/>
      <family val="2"/>
    </font>
    <font>
      <u/>
      <sz val="12"/>
      <name val="Arial"/>
      <family val="2"/>
    </font>
    <font>
      <sz val="10"/>
      <color indexed="35"/>
      <name val="Arial"/>
      <family val="2"/>
    </font>
    <font>
      <sz val="10"/>
      <color indexed="63"/>
      <name val="Arial"/>
      <family val="2"/>
    </font>
    <font>
      <u/>
      <sz val="10"/>
      <name val="Arial"/>
      <family val="2"/>
    </font>
    <font>
      <u/>
      <sz val="9"/>
      <name val="Arial"/>
      <family val="2"/>
    </font>
    <font>
      <sz val="12.5"/>
      <color indexed="10"/>
      <name val="Garamond"/>
      <family val="1"/>
    </font>
    <font>
      <sz val="10"/>
      <color indexed="17"/>
      <name val="Arial"/>
      <family val="2"/>
    </font>
    <font>
      <sz val="10"/>
      <color indexed="53"/>
      <name val="Arial"/>
      <family val="2"/>
    </font>
    <font>
      <b/>
      <u/>
      <sz val="12"/>
      <name val="Arial"/>
      <family val="2"/>
    </font>
    <font>
      <sz val="10"/>
      <color indexed="12"/>
      <name val="Arial"/>
      <family val="2"/>
    </font>
    <font>
      <sz val="10"/>
      <color indexed="8"/>
      <name val="Arial"/>
      <family val="2"/>
    </font>
    <font>
      <b/>
      <sz val="10"/>
      <color indexed="12"/>
      <name val="Arial"/>
      <family val="2"/>
    </font>
    <font>
      <sz val="9.5"/>
      <name val="Arial"/>
      <family val="2"/>
    </font>
    <font>
      <sz val="20"/>
      <name val="Arial (W1)"/>
      <family val="2"/>
    </font>
  </fonts>
  <fills count="6">
    <fill>
      <patternFill patternType="none"/>
    </fill>
    <fill>
      <patternFill patternType="gray125"/>
    </fill>
    <fill>
      <patternFill patternType="solid">
        <fgColor indexed="9"/>
        <bgColor indexed="64"/>
      </patternFill>
    </fill>
    <fill>
      <patternFill patternType="solid">
        <fgColor indexed="35"/>
        <bgColor indexed="64"/>
      </patternFill>
    </fill>
    <fill>
      <patternFill patternType="solid">
        <fgColor indexed="36"/>
        <bgColor indexed="64"/>
      </patternFill>
    </fill>
    <fill>
      <patternFill patternType="solid">
        <fgColor indexed="27"/>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double">
        <color indexed="64"/>
      </left>
      <right style="thick">
        <color indexed="64"/>
      </right>
      <top style="double">
        <color indexed="64"/>
      </top>
      <bottom style="thin">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style="thick">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style="double">
        <color indexed="64"/>
      </left>
      <right style="thick">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ck">
        <color indexed="64"/>
      </right>
      <top/>
      <bottom/>
      <diagonal/>
    </border>
    <border>
      <left style="double">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0">
    <xf numFmtId="0" fontId="0" fillId="0" borderId="0" xfId="0"/>
    <xf numFmtId="0" fontId="5" fillId="0" borderId="0" xfId="0" applyFont="1" applyAlignment="1">
      <alignment vertical="center"/>
    </xf>
    <xf numFmtId="0" fontId="6" fillId="2" borderId="0" xfId="0" applyFont="1" applyFill="1" applyAlignment="1">
      <alignment horizontal="centerContinuous" vertical="center"/>
    </xf>
    <xf numFmtId="0" fontId="5" fillId="2" borderId="0" xfId="0" applyFont="1" applyFill="1" applyAlignment="1">
      <alignment horizontal="centerContinuous" vertical="center"/>
    </xf>
    <xf numFmtId="0" fontId="9" fillId="2" borderId="0" xfId="0" applyFont="1" applyFill="1" applyAlignment="1">
      <alignment horizontal="centerContinuous" vertical="center"/>
    </xf>
    <xf numFmtId="0" fontId="8" fillId="2" borderId="0" xfId="0" applyFont="1" applyFill="1" applyAlignment="1">
      <alignment horizontal="centerContinuous" vertical="center"/>
    </xf>
    <xf numFmtId="0" fontId="5"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vertical="center" wrapText="1"/>
    </xf>
    <xf numFmtId="0" fontId="6" fillId="2" borderId="1" xfId="0" applyFont="1" applyFill="1" applyBorder="1" applyAlignment="1">
      <alignment horizontal="centerContinuous" vertical="center"/>
    </xf>
    <xf numFmtId="0" fontId="6" fillId="2" borderId="2" xfId="0" applyFont="1" applyFill="1" applyBorder="1" applyAlignment="1">
      <alignment horizontal="centerContinuous" vertical="center"/>
    </xf>
    <xf numFmtId="0" fontId="6" fillId="2" borderId="3" xfId="0" applyFont="1" applyFill="1" applyBorder="1" applyAlignment="1">
      <alignment horizontal="centerContinuous"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2" fillId="2" borderId="4"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 fillId="2" borderId="0" xfId="0" applyFont="1" applyFill="1" applyAlignment="1" applyProtection="1">
      <alignment vertical="center"/>
    </xf>
    <xf numFmtId="0" fontId="5" fillId="2" borderId="7" xfId="0" applyFont="1" applyFill="1" applyBorder="1" applyAlignment="1" applyProtection="1">
      <alignment vertical="center"/>
    </xf>
    <xf numFmtId="0" fontId="10" fillId="0" borderId="0" xfId="0" applyFont="1" applyAlignment="1">
      <alignment horizontal="left" vertical="center"/>
    </xf>
    <xf numFmtId="0" fontId="7" fillId="0" borderId="9" xfId="0" applyFont="1" applyBorder="1" applyAlignment="1" applyProtection="1">
      <alignment horizontal="center" vertical="center"/>
      <protection locked="0"/>
    </xf>
    <xf numFmtId="3" fontId="7" fillId="0" borderId="9" xfId="0" applyNumberFormat="1" applyFont="1" applyBorder="1" applyAlignment="1" applyProtection="1">
      <alignment horizontal="center" vertical="center"/>
      <protection locked="0"/>
    </xf>
    <xf numFmtId="0" fontId="5" fillId="2" borderId="0"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7" fillId="0" borderId="10" xfId="0" applyFont="1" applyBorder="1" applyAlignment="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3" fillId="0" borderId="0" xfId="0" applyFont="1"/>
    <xf numFmtId="0" fontId="5" fillId="0" borderId="0" xfId="0" applyFont="1"/>
    <xf numFmtId="0" fontId="17" fillId="0" borderId="0" xfId="0" applyFont="1"/>
    <xf numFmtId="0" fontId="6" fillId="0" borderId="13" xfId="0" applyFont="1" applyBorder="1" applyAlignment="1" applyProtection="1">
      <alignment horizontal="center" vertical="center" wrapText="1"/>
      <protection locked="0"/>
    </xf>
    <xf numFmtId="0" fontId="0" fillId="0" borderId="0" xfId="0" applyProtection="1">
      <protection hidden="1"/>
    </xf>
    <xf numFmtId="0" fontId="5" fillId="0" borderId="0" xfId="0" applyFont="1" applyAlignment="1" applyProtection="1">
      <alignment vertical="center"/>
    </xf>
    <xf numFmtId="0" fontId="2" fillId="2" borderId="0" xfId="0" applyFont="1" applyFill="1" applyAlignment="1" applyProtection="1">
      <alignment vertical="center"/>
    </xf>
    <xf numFmtId="0" fontId="7" fillId="0" borderId="14" xfId="0" applyFont="1" applyBorder="1" applyAlignment="1">
      <alignment horizontal="center" vertical="center"/>
    </xf>
    <xf numFmtId="0" fontId="7" fillId="0" borderId="15" xfId="0" applyFont="1" applyBorder="1" applyAlignment="1">
      <alignment vertical="center"/>
    </xf>
    <xf numFmtId="0" fontId="20" fillId="0" borderId="0" xfId="0" applyFont="1"/>
    <xf numFmtId="0" fontId="21" fillId="0" borderId="0" xfId="0" applyFont="1" applyAlignment="1" applyProtection="1">
      <alignment horizontal="center" vertical="center"/>
      <protection hidden="1"/>
    </xf>
    <xf numFmtId="2" fontId="7" fillId="0" borderId="9"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protection locked="0"/>
    </xf>
    <xf numFmtId="0" fontId="0" fillId="0" borderId="0" xfId="0" applyNumberFormat="1"/>
    <xf numFmtId="0" fontId="27" fillId="3" borderId="0" xfId="0" applyFont="1" applyFill="1" applyProtection="1">
      <protection locked="0" hidden="1"/>
    </xf>
    <xf numFmtId="0" fontId="28" fillId="0" borderId="0" xfId="0" applyFont="1" applyProtection="1">
      <protection hidden="1"/>
    </xf>
    <xf numFmtId="0" fontId="1" fillId="0" borderId="0" xfId="0" applyFont="1" applyAlignment="1" applyProtection="1">
      <alignment horizontal="centerContinuous" vertical="center" wrapText="1"/>
      <protection hidden="1"/>
    </xf>
    <xf numFmtId="0" fontId="1" fillId="0" borderId="0" xfId="0" applyFont="1" applyAlignment="1" applyProtection="1">
      <alignment horizontal="left" vertical="center"/>
      <protection hidden="1"/>
    </xf>
    <xf numFmtId="0" fontId="2" fillId="0" borderId="0" xfId="0" applyFont="1" applyProtection="1">
      <protection hidden="1"/>
    </xf>
    <xf numFmtId="0" fontId="29" fillId="0" borderId="0" xfId="0" applyFont="1" applyProtection="1">
      <protection hidden="1"/>
    </xf>
    <xf numFmtId="0" fontId="0" fillId="0" borderId="0" xfId="0" applyNumberFormat="1" applyProtection="1">
      <protection hidden="1"/>
    </xf>
    <xf numFmtId="0" fontId="1" fillId="0" borderId="0" xfId="0" applyFont="1" applyProtection="1">
      <protection hidden="1"/>
    </xf>
    <xf numFmtId="0" fontId="27" fillId="3" borderId="0" xfId="0" applyFont="1" applyFill="1" applyProtection="1">
      <protection hidden="1"/>
    </xf>
    <xf numFmtId="0" fontId="0" fillId="4" borderId="0" xfId="0" applyFill="1"/>
    <xf numFmtId="0" fontId="13" fillId="4" borderId="0" xfId="0" applyFont="1" applyFill="1"/>
    <xf numFmtId="0" fontId="5" fillId="4" borderId="0" xfId="0" applyFont="1" applyFill="1"/>
    <xf numFmtId="0" fontId="20" fillId="4" borderId="0" xfId="0" applyFont="1" applyFill="1"/>
    <xf numFmtId="0" fontId="17" fillId="4" borderId="0" xfId="0" applyFont="1" applyFill="1"/>
    <xf numFmtId="0" fontId="20" fillId="4" borderId="0" xfId="0" applyFont="1" applyFill="1" applyAlignment="1">
      <alignment vertical="center" wrapText="1"/>
    </xf>
    <xf numFmtId="49" fontId="6" fillId="0" borderId="16" xfId="0" applyNumberFormat="1" applyFont="1" applyBorder="1" applyAlignment="1" applyProtection="1">
      <alignment horizontal="center" vertical="center" wrapText="1"/>
      <protection locked="0"/>
    </xf>
    <xf numFmtId="0" fontId="7" fillId="0" borderId="0" xfId="0" applyFont="1" applyAlignment="1" applyProtection="1">
      <alignment vertical="center"/>
      <protection hidden="1"/>
    </xf>
    <xf numFmtId="0" fontId="7" fillId="0" borderId="0" xfId="0" applyFont="1" applyAlignment="1" applyProtection="1">
      <alignment horizontal="centerContinuous"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horizontal="centerContinuous" vertical="center" wrapText="1"/>
      <protection hidden="1"/>
    </xf>
    <xf numFmtId="0" fontId="7" fillId="0" borderId="17"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protection hidden="1"/>
    </xf>
    <xf numFmtId="0" fontId="6" fillId="0" borderId="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horizontal="centerContinuous" vertical="center"/>
      <protection hidden="1"/>
    </xf>
    <xf numFmtId="0" fontId="19" fillId="0" borderId="2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Continuous" vertical="center" wrapText="1"/>
      <protection hidden="1"/>
    </xf>
    <xf numFmtId="0" fontId="6" fillId="0" borderId="0" xfId="0" applyFont="1" applyBorder="1" applyAlignment="1" applyProtection="1">
      <alignment horizontal="centerContinuous" vertical="center" wrapText="1"/>
      <protection hidden="1"/>
    </xf>
    <xf numFmtId="0" fontId="7" fillId="0" borderId="0" xfId="0" applyFont="1" applyAlignment="1" applyProtection="1">
      <alignment horizontal="center" vertical="center"/>
      <protection hidden="1"/>
    </xf>
    <xf numFmtId="0" fontId="7" fillId="0" borderId="0" xfId="0" applyFont="1" applyBorder="1" applyAlignment="1" applyProtection="1">
      <alignment vertical="center"/>
      <protection hidden="1"/>
    </xf>
    <xf numFmtId="0" fontId="10" fillId="0" borderId="0" xfId="0" applyFont="1" applyAlignment="1" applyProtection="1">
      <alignment horizontal="left" vertical="center"/>
      <protection hidden="1"/>
    </xf>
    <xf numFmtId="0" fontId="7" fillId="0" borderId="0" xfId="0" applyFont="1" applyBorder="1" applyAlignment="1" applyProtection="1">
      <alignment horizontal="centerContinuous" vertical="center" wrapText="1"/>
      <protection hidden="1"/>
    </xf>
    <xf numFmtId="0" fontId="7" fillId="0" borderId="0" xfId="0" applyFont="1" applyBorder="1" applyAlignment="1" applyProtection="1">
      <alignment vertical="center" wrapText="1"/>
      <protection hidden="1"/>
    </xf>
    <xf numFmtId="0" fontId="3" fillId="0" borderId="0" xfId="0" applyFont="1" applyBorder="1" applyAlignment="1" applyProtection="1">
      <alignment vertical="center"/>
      <protection hidden="1"/>
    </xf>
    <xf numFmtId="0" fontId="0" fillId="0" borderId="0" xfId="0" applyAlignment="1" applyProtection="1">
      <alignment vertical="center" wrapText="1"/>
      <protection hidden="1"/>
    </xf>
    <xf numFmtId="0" fontId="7" fillId="0" borderId="0" xfId="0" applyFont="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10" fillId="0" borderId="0" xfId="0" applyFont="1" applyAlignment="1" applyProtection="1">
      <alignment vertical="center" wrapText="1"/>
      <protection hidden="1"/>
    </xf>
    <xf numFmtId="0" fontId="20" fillId="0" borderId="0" xfId="0" applyFont="1" applyAlignment="1">
      <alignment horizontal="left"/>
    </xf>
    <xf numFmtId="0" fontId="20" fillId="0" borderId="0" xfId="0" applyFont="1" applyAlignment="1">
      <alignment wrapText="1"/>
    </xf>
    <xf numFmtId="0" fontId="3" fillId="0" borderId="0" xfId="0" applyFont="1" applyAlignment="1">
      <alignment horizontal="left"/>
    </xf>
    <xf numFmtId="0" fontId="20" fillId="0" borderId="0" xfId="0" applyFont="1" applyAlignment="1" applyProtection="1">
      <alignment horizontal="left"/>
      <protection hidden="1"/>
    </xf>
    <xf numFmtId="0" fontId="20" fillId="0" borderId="0" xfId="0" applyFont="1" applyAlignment="1" applyProtection="1">
      <protection hidden="1"/>
    </xf>
    <xf numFmtId="0" fontId="20" fillId="0" borderId="0" xfId="0" applyFont="1" applyAlignment="1" applyProtection="1">
      <alignment horizontal="left"/>
      <protection locked="0"/>
    </xf>
    <xf numFmtId="165" fontId="0" fillId="0" borderId="0" xfId="0" applyNumberFormat="1"/>
    <xf numFmtId="165" fontId="0" fillId="0" borderId="0" xfId="0" applyNumberFormat="1" applyAlignment="1">
      <alignment horizontal="right"/>
    </xf>
    <xf numFmtId="0" fontId="20" fillId="5" borderId="0" xfId="0" applyFont="1" applyFill="1" applyAlignment="1">
      <alignment horizontal="left"/>
    </xf>
    <xf numFmtId="0" fontId="23" fillId="5" borderId="0" xfId="0" applyFont="1" applyFill="1" applyProtection="1">
      <protection hidden="1"/>
    </xf>
    <xf numFmtId="0" fontId="0" fillId="5" borderId="0" xfId="0" applyFill="1" applyProtection="1">
      <protection hidden="1"/>
    </xf>
    <xf numFmtId="0" fontId="25" fillId="5" borderId="0" xfId="0" applyFont="1" applyFill="1" applyProtection="1">
      <protection hidden="1"/>
    </xf>
    <xf numFmtId="0" fontId="13" fillId="0" borderId="0" xfId="0" applyFont="1" applyAlignment="1" applyProtection="1">
      <alignment vertical="center"/>
      <protection locked="0" hidden="1"/>
    </xf>
    <xf numFmtId="0" fontId="5" fillId="0" borderId="0" xfId="0" applyFont="1" applyAlignment="1" applyProtection="1">
      <alignment horizontal="left" vertical="center"/>
      <protection locked="0" hidden="1"/>
    </xf>
    <xf numFmtId="0" fontId="13" fillId="0" borderId="0" xfId="0" applyFont="1" applyProtection="1">
      <protection locked="0" hidden="1"/>
    </xf>
    <xf numFmtId="0" fontId="5" fillId="0" borderId="0" xfId="0" applyFont="1" applyProtection="1">
      <protection locked="0" hidden="1"/>
    </xf>
    <xf numFmtId="0" fontId="5" fillId="0" borderId="0" xfId="0" applyFont="1" applyAlignment="1" applyProtection="1">
      <alignment vertical="center"/>
      <protection locked="0" hidden="1"/>
    </xf>
    <xf numFmtId="0" fontId="13" fillId="0" borderId="0" xfId="0" applyFont="1" applyAlignment="1" applyProtection="1">
      <alignment horizontal="center" vertical="center"/>
      <protection locked="0" hidden="1"/>
    </xf>
    <xf numFmtId="0" fontId="11" fillId="0" borderId="0" xfId="0" applyFont="1" applyAlignment="1" applyProtection="1">
      <alignment vertical="center"/>
      <protection locked="0" hidden="1"/>
    </xf>
    <xf numFmtId="0" fontId="0" fillId="0" borderId="0" xfId="0" applyProtection="1">
      <protection locked="0" hidden="1"/>
    </xf>
    <xf numFmtId="0" fontId="13" fillId="0" borderId="0" xfId="0" applyFont="1" applyBorder="1" applyAlignment="1" applyProtection="1">
      <alignment vertical="center"/>
      <protection locked="0" hidden="1"/>
    </xf>
    <xf numFmtId="0" fontId="11" fillId="0" borderId="9" xfId="0" applyFont="1" applyBorder="1" applyAlignment="1" applyProtection="1">
      <protection locked="0"/>
    </xf>
    <xf numFmtId="0" fontId="13" fillId="0" borderId="0" xfId="0" applyFont="1" applyAlignment="1" applyProtection="1">
      <alignment horizontal="right" vertical="center"/>
      <protection locked="0" hidden="1"/>
    </xf>
    <xf numFmtId="0" fontId="13" fillId="0" borderId="0" xfId="0" applyFont="1" applyBorder="1" applyAlignment="1" applyProtection="1">
      <alignment horizontal="center"/>
      <protection locked="0" hidden="1"/>
    </xf>
    <xf numFmtId="0" fontId="11" fillId="0" borderId="0" xfId="0" applyFont="1" applyAlignment="1" applyProtection="1">
      <alignment horizontal="right" vertical="center"/>
      <protection locked="0" hidden="1"/>
    </xf>
    <xf numFmtId="0" fontId="11" fillId="0" borderId="0" xfId="0" applyFont="1" applyBorder="1" applyAlignment="1" applyProtection="1">
      <alignment horizontal="center"/>
      <protection locked="0" hidden="1"/>
    </xf>
    <xf numFmtId="0" fontId="5" fillId="0" borderId="0" xfId="0" applyFont="1" applyBorder="1" applyAlignment="1" applyProtection="1">
      <alignment horizontal="left" vertical="center"/>
      <protection locked="0" hidden="1"/>
    </xf>
    <xf numFmtId="0" fontId="13" fillId="0" borderId="0" xfId="0" applyFont="1" applyAlignment="1" applyProtection="1">
      <alignment horizontal="justify" vertical="center"/>
      <protection locked="0" hidden="1"/>
    </xf>
    <xf numFmtId="0" fontId="15" fillId="0" borderId="0" xfId="0" applyFont="1" applyAlignment="1" applyProtection="1">
      <alignment horizontal="right" vertical="center"/>
      <protection locked="0" hidden="1"/>
    </xf>
    <xf numFmtId="0" fontId="15" fillId="0" borderId="0" xfId="0" applyFont="1" applyAlignment="1" applyProtection="1">
      <alignment horizontal="left" vertical="center"/>
      <protection locked="0" hidden="1"/>
    </xf>
    <xf numFmtId="0" fontId="16" fillId="0" borderId="0" xfId="0" applyFont="1" applyAlignment="1" applyProtection="1">
      <alignment vertical="center"/>
      <protection locked="0" hidden="1"/>
    </xf>
    <xf numFmtId="0" fontId="12" fillId="0" borderId="0" xfId="0" applyFont="1" applyAlignment="1" applyProtection="1">
      <alignment vertical="center"/>
      <protection locked="0" hidden="1"/>
    </xf>
    <xf numFmtId="0" fontId="14" fillId="0" borderId="0" xfId="0" applyFont="1" applyAlignment="1" applyProtection="1">
      <alignment horizontal="right" vertical="center"/>
      <protection locked="0" hidden="1"/>
    </xf>
    <xf numFmtId="0" fontId="14" fillId="0" borderId="0" xfId="0" applyFont="1" applyAlignment="1" applyProtection="1">
      <alignment vertical="center"/>
      <protection locked="0" hidden="1"/>
    </xf>
    <xf numFmtId="0" fontId="14" fillId="0" borderId="0" xfId="0" applyFont="1" applyAlignment="1" applyProtection="1">
      <alignment vertical="center" wrapText="1"/>
      <protection locked="0" hidden="1"/>
    </xf>
    <xf numFmtId="0" fontId="16" fillId="0" borderId="0" xfId="0" applyFont="1" applyAlignment="1" applyProtection="1">
      <alignment vertical="center" wrapText="1"/>
      <protection locked="0" hidden="1"/>
    </xf>
    <xf numFmtId="0" fontId="11" fillId="0" borderId="9" xfId="0" applyFont="1" applyBorder="1" applyAlignment="1" applyProtection="1">
      <alignment vertical="center"/>
      <protection locked="0" hidden="1"/>
    </xf>
    <xf numFmtId="0" fontId="5" fillId="0" borderId="0" xfId="0" applyFont="1" applyAlignment="1" applyProtection="1">
      <alignment vertical="center"/>
      <protection locked="0"/>
    </xf>
    <xf numFmtId="0" fontId="0" fillId="0" borderId="0" xfId="0" applyProtection="1">
      <protection locked="0"/>
    </xf>
    <xf numFmtId="0" fontId="11" fillId="0" borderId="9" xfId="0" applyFont="1" applyBorder="1" applyAlignment="1" applyProtection="1">
      <protection locked="0" hidden="1"/>
    </xf>
    <xf numFmtId="0" fontId="20" fillId="0" borderId="0" xfId="0" applyFont="1" applyProtection="1">
      <protection locked="0" hidden="1"/>
    </xf>
    <xf numFmtId="0" fontId="20" fillId="0" borderId="0" xfId="0" applyFont="1" applyAlignment="1" applyProtection="1">
      <alignment vertical="center" wrapText="1"/>
      <protection locked="0" hidden="1"/>
    </xf>
    <xf numFmtId="0" fontId="20" fillId="0" borderId="0" xfId="0" applyFont="1" applyProtection="1">
      <protection locked="0"/>
    </xf>
    <xf numFmtId="0" fontId="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horizontal="right" vertical="center"/>
      <protection hidden="1"/>
    </xf>
    <xf numFmtId="0" fontId="0" fillId="0" borderId="0" xfId="0" applyFill="1" applyAlignment="1" applyProtection="1">
      <alignment horizontal="center" vertical="center"/>
      <protection hidden="1"/>
    </xf>
    <xf numFmtId="0" fontId="0" fillId="0" borderId="9"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hidden="1"/>
    </xf>
    <xf numFmtId="0" fontId="0" fillId="0" borderId="0" xfId="0" applyFill="1" applyAlignment="1" applyProtection="1">
      <alignment horizontal="left" vertical="center"/>
      <protection hidden="1"/>
    </xf>
    <xf numFmtId="0" fontId="0" fillId="0" borderId="0" xfId="0" applyAlignment="1">
      <alignment vertical="center"/>
    </xf>
    <xf numFmtId="0" fontId="0" fillId="0" borderId="2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locked="0" hidden="1"/>
    </xf>
    <xf numFmtId="0" fontId="0" fillId="0" borderId="0" xfId="0" applyAlignment="1" applyProtection="1">
      <alignment vertical="center"/>
      <protection locked="0"/>
    </xf>
    <xf numFmtId="14" fontId="0" fillId="0" borderId="0" xfId="0" applyNumberFormat="1" applyFill="1" applyBorder="1" applyAlignment="1" applyProtection="1">
      <alignment vertical="center"/>
      <protection locked="0" hidden="1"/>
    </xf>
    <xf numFmtId="0" fontId="0" fillId="0" borderId="0" xfId="0" applyFill="1" applyBorder="1" applyAlignment="1" applyProtection="1">
      <alignment horizontal="right" vertical="center"/>
      <protection hidden="1"/>
    </xf>
    <xf numFmtId="168" fontId="0" fillId="0" borderId="0" xfId="0" applyNumberFormat="1" applyFill="1" applyBorder="1" applyAlignment="1" applyProtection="1">
      <alignment vertical="center"/>
      <protection locked="0" hidden="1"/>
    </xf>
    <xf numFmtId="168" fontId="0" fillId="0" borderId="25" xfId="0" applyNumberFormat="1" applyFill="1" applyBorder="1" applyAlignment="1" applyProtection="1">
      <alignment horizontal="center" vertical="center"/>
      <protection locked="0" hidden="1"/>
    </xf>
    <xf numFmtId="168" fontId="0" fillId="0" borderId="0" xfId="0" applyNumberFormat="1" applyFill="1" applyBorder="1" applyAlignment="1" applyProtection="1">
      <alignment horizontal="center" vertical="center"/>
      <protection locked="0"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locked="0" hidden="1"/>
    </xf>
    <xf numFmtId="166" fontId="0" fillId="0" borderId="0" xfId="0" applyNumberFormat="1" applyFill="1" applyBorder="1" applyAlignment="1" applyProtection="1">
      <alignment vertical="center"/>
      <protection locked="0" hidden="1"/>
    </xf>
    <xf numFmtId="166" fontId="0" fillId="0" borderId="0" xfId="0" applyNumberFormat="1" applyFill="1" applyBorder="1" applyAlignment="1" applyProtection="1">
      <alignment horizontal="center" vertical="center"/>
      <protection locked="0" hidden="1"/>
    </xf>
    <xf numFmtId="0" fontId="0" fillId="0" borderId="0" xfId="0" applyFill="1" applyAlignment="1" applyProtection="1">
      <alignment vertical="center"/>
      <protection locked="0" hidden="1"/>
    </xf>
    <xf numFmtId="0" fontId="22" fillId="0" borderId="0" xfId="0" applyFont="1" applyFill="1" applyAlignment="1" applyProtection="1">
      <alignment vertical="center"/>
      <protection hidden="1"/>
    </xf>
    <xf numFmtId="0" fontId="0" fillId="0" borderId="29" xfId="0" applyFill="1" applyBorder="1" applyAlignment="1" applyProtection="1">
      <alignment horizontal="center" vertical="center"/>
      <protection locked="0" hidden="1"/>
    </xf>
    <xf numFmtId="0" fontId="0" fillId="0" borderId="21" xfId="0" applyFill="1" applyBorder="1" applyAlignment="1" applyProtection="1">
      <alignment horizontal="center" vertical="center"/>
      <protection locked="0" hidden="1"/>
    </xf>
    <xf numFmtId="0" fontId="3" fillId="0" borderId="0" xfId="0" applyFont="1" applyFill="1" applyAlignment="1" applyProtection="1">
      <alignment horizontal="right" vertical="center"/>
      <protection hidden="1"/>
    </xf>
    <xf numFmtId="0" fontId="0" fillId="0" borderId="0" xfId="0" applyBorder="1" applyAlignment="1" applyProtection="1">
      <alignment horizontal="right" vertical="center"/>
      <protection locked="0"/>
    </xf>
    <xf numFmtId="0" fontId="0" fillId="0" borderId="25" xfId="0" applyBorder="1" applyAlignment="1" applyProtection="1">
      <alignment vertical="center"/>
      <protection locked="0"/>
    </xf>
    <xf numFmtId="0" fontId="24" fillId="0" borderId="0" xfId="0" applyFont="1" applyFill="1" applyAlignment="1" applyProtection="1">
      <alignment vertical="center"/>
      <protection hidden="1"/>
    </xf>
    <xf numFmtId="0" fontId="0" fillId="0" borderId="25" xfId="0" applyFill="1" applyBorder="1" applyAlignment="1" applyProtection="1">
      <alignment horizontal="center" vertical="center"/>
      <protection locked="0" hidden="1"/>
    </xf>
    <xf numFmtId="0" fontId="0" fillId="0" borderId="29"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0" fillId="0" borderId="21" xfId="0" applyBorder="1" applyAlignment="1" applyProtection="1">
      <alignment vertical="center"/>
      <protection locked="0"/>
    </xf>
    <xf numFmtId="0" fontId="0" fillId="0" borderId="30" xfId="0" applyFill="1" applyBorder="1" applyAlignment="1" applyProtection="1">
      <alignment horizontal="center" vertical="center"/>
      <protection locked="0" hidden="1"/>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0" fillId="0" borderId="0" xfId="0" applyBorder="1" applyAlignment="1">
      <alignment vertical="center"/>
    </xf>
    <xf numFmtId="0" fontId="0" fillId="0" borderId="25" xfId="0" applyFill="1" applyBorder="1" applyAlignment="1" applyProtection="1">
      <alignment vertical="center"/>
      <protection locked="0" hidden="1"/>
    </xf>
    <xf numFmtId="0" fontId="0" fillId="0" borderId="0" xfId="0" applyFill="1" applyBorder="1" applyAlignment="1" applyProtection="1">
      <alignment horizontal="left" vertical="center"/>
      <protection locked="0" hidden="1"/>
    </xf>
    <xf numFmtId="0" fontId="0" fillId="0" borderId="21" xfId="0" applyFill="1" applyBorder="1" applyAlignment="1" applyProtection="1">
      <alignment vertical="center"/>
      <protection hidden="1"/>
    </xf>
    <xf numFmtId="0" fontId="0" fillId="0" borderId="25" xfId="0" applyFill="1" applyBorder="1" applyAlignment="1" applyProtection="1">
      <alignment horizontal="left" vertical="center"/>
      <protection locked="0" hidden="1"/>
    </xf>
    <xf numFmtId="0" fontId="38" fillId="0" borderId="0" xfId="0" applyFont="1" applyFill="1" applyAlignment="1" applyProtection="1">
      <alignment vertical="center"/>
      <protection hidden="1"/>
    </xf>
    <xf numFmtId="169" fontId="0" fillId="0" borderId="0" xfId="0" applyNumberFormat="1" applyFill="1" applyBorder="1" applyAlignment="1" applyProtection="1">
      <alignment vertical="center"/>
      <protection hidden="1"/>
    </xf>
    <xf numFmtId="169" fontId="38" fillId="0" borderId="0" xfId="0" applyNumberFormat="1" applyFont="1" applyFill="1" applyBorder="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29" xfId="0" applyFont="1" applyFill="1" applyBorder="1" applyAlignment="1" applyProtection="1">
      <alignment horizontal="center" vertical="center"/>
      <protection locked="0" hidden="1"/>
    </xf>
    <xf numFmtId="0" fontId="37" fillId="5" borderId="0" xfId="0" applyFont="1" applyFill="1" applyProtection="1">
      <protection hidden="1"/>
    </xf>
    <xf numFmtId="0" fontId="5" fillId="0" borderId="9"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0" fillId="0" borderId="0" xfId="0" applyFill="1" applyAlignment="1" applyProtection="1">
      <alignment horizontal="right" vertical="center"/>
      <protection hidden="1"/>
    </xf>
    <xf numFmtId="14" fontId="5" fillId="0" borderId="0" xfId="0" applyNumberFormat="1" applyFont="1"/>
    <xf numFmtId="164" fontId="20" fillId="0" borderId="0" xfId="0" applyNumberFormat="1" applyFont="1" applyAlignment="1" applyProtection="1">
      <alignment horizontal="left"/>
      <protection locked="0" hidden="1"/>
    </xf>
    <xf numFmtId="0" fontId="5" fillId="0" borderId="0" xfId="0" applyFont="1" applyAlignment="1" applyProtection="1">
      <alignment horizontal="left" vertical="center"/>
      <protection hidden="1"/>
    </xf>
    <xf numFmtId="0" fontId="0" fillId="0" borderId="0" xfId="0" applyAlignment="1">
      <alignment horizontal="justify" wrapText="1"/>
    </xf>
    <xf numFmtId="165" fontId="34" fillId="0" borderId="0" xfId="0" applyNumberFormat="1" applyFont="1" applyAlignment="1">
      <alignment horizontal="center"/>
    </xf>
    <xf numFmtId="0" fontId="10" fillId="0" borderId="0" xfId="0" applyFont="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0" fontId="5" fillId="2" borderId="24" xfId="0" applyFont="1" applyFill="1" applyBorder="1" applyAlignment="1" applyProtection="1">
      <alignment horizontal="justify" vertical="top" wrapText="1"/>
      <protection locked="0"/>
    </xf>
    <xf numFmtId="0" fontId="7" fillId="2" borderId="22" xfId="0" applyFont="1" applyFill="1" applyBorder="1" applyAlignment="1" applyProtection="1">
      <alignment horizontal="justify" vertical="top" wrapText="1"/>
      <protection locked="0"/>
    </xf>
    <xf numFmtId="0" fontId="7" fillId="2" borderId="23" xfId="0" applyFont="1" applyFill="1" applyBorder="1" applyAlignment="1" applyProtection="1">
      <alignment horizontal="justify" vertical="top" wrapText="1"/>
      <protection locked="0"/>
    </xf>
    <xf numFmtId="0" fontId="7" fillId="0" borderId="0" xfId="0" applyFont="1" applyAlignment="1" applyProtection="1">
      <alignment horizontal="left" vertical="center" wrapText="1"/>
      <protection hidden="1"/>
    </xf>
    <xf numFmtId="0" fontId="10" fillId="0" borderId="24"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5" fillId="0" borderId="9"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Alignment="1" applyProtection="1">
      <alignment horizontal="center" vertical="center"/>
      <protection hidden="1"/>
    </xf>
    <xf numFmtId="164" fontId="7" fillId="0" borderId="21" xfId="0" applyNumberFormat="1" applyFont="1" applyBorder="1" applyAlignment="1" applyProtection="1">
      <alignment horizontal="center" vertical="center"/>
      <protection locked="0"/>
    </xf>
    <xf numFmtId="0" fontId="5" fillId="2" borderId="9"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9" xfId="0" applyFont="1" applyFill="1" applyBorder="1" applyAlignment="1" applyProtection="1">
      <alignment horizontal="center" vertical="center"/>
      <protection locked="0"/>
    </xf>
    <xf numFmtId="18" fontId="5" fillId="2" borderId="9" xfId="0" applyNumberFormat="1" applyFont="1" applyFill="1" applyBorder="1" applyAlignment="1" applyProtection="1">
      <alignment horizontal="center" vertical="center"/>
      <protection locked="0"/>
    </xf>
    <xf numFmtId="14" fontId="5" fillId="2" borderId="9" xfId="0" applyNumberFormat="1" applyFont="1" applyFill="1" applyBorder="1" applyAlignment="1" applyProtection="1">
      <alignment horizontal="center" vertical="center"/>
      <protection locked="0"/>
    </xf>
    <xf numFmtId="0" fontId="5" fillId="0" borderId="0" xfId="0" applyFont="1" applyAlignment="1" applyProtection="1">
      <alignment horizontal="justify" vertical="top" wrapText="1"/>
      <protection locked="0" hidden="1"/>
    </xf>
    <xf numFmtId="49" fontId="11" fillId="0" borderId="9" xfId="0" applyNumberFormat="1" applyFont="1" applyBorder="1" applyAlignment="1" applyProtection="1">
      <alignment horizontal="center"/>
      <protection locked="0"/>
    </xf>
    <xf numFmtId="0" fontId="16" fillId="0" borderId="0" xfId="0" applyFont="1" applyAlignment="1" applyProtection="1">
      <alignment horizontal="justify" vertical="top" wrapText="1"/>
      <protection locked="0" hidden="1"/>
    </xf>
    <xf numFmtId="0" fontId="12" fillId="0" borderId="0" xfId="0" applyFont="1" applyAlignment="1" applyProtection="1">
      <alignment horizontal="justify" vertical="top" wrapText="1"/>
      <protection locked="0" hidden="1"/>
    </xf>
    <xf numFmtId="0" fontId="5" fillId="0" borderId="0" xfId="0" applyFont="1" applyAlignment="1" applyProtection="1">
      <alignment horizontal="justify" vertical="center" wrapText="1"/>
      <protection locked="0" hidden="1"/>
    </xf>
    <xf numFmtId="0" fontId="18" fillId="4" borderId="25" xfId="0" applyFont="1" applyFill="1" applyBorder="1" applyAlignment="1">
      <alignment horizontal="justify" vertical="center" wrapText="1"/>
    </xf>
    <xf numFmtId="0" fontId="18" fillId="4" borderId="26" xfId="0" applyFont="1" applyFill="1" applyBorder="1" applyAlignment="1">
      <alignment horizontal="justify" vertical="center" wrapText="1"/>
    </xf>
    <xf numFmtId="0" fontId="18" fillId="4" borderId="0" xfId="0" applyFont="1" applyFill="1" applyBorder="1" applyAlignment="1">
      <alignment horizontal="justify" vertical="center" wrapText="1"/>
    </xf>
    <xf numFmtId="0" fontId="18" fillId="4" borderId="27" xfId="0" applyFont="1" applyFill="1" applyBorder="1" applyAlignment="1">
      <alignment horizontal="justify" vertical="center" wrapText="1"/>
    </xf>
    <xf numFmtId="0" fontId="18" fillId="4" borderId="9" xfId="0" applyFont="1" applyFill="1" applyBorder="1" applyAlignment="1">
      <alignment horizontal="justify" vertical="center" wrapText="1"/>
    </xf>
    <xf numFmtId="0" fontId="18" fillId="4" borderId="28" xfId="0" applyFont="1" applyFill="1" applyBorder="1" applyAlignment="1">
      <alignment horizontal="justify" vertical="center" wrapText="1"/>
    </xf>
    <xf numFmtId="0" fontId="11" fillId="0" borderId="9" xfId="0" applyFont="1" applyBorder="1" applyAlignment="1" applyProtection="1">
      <alignment horizontal="center"/>
      <protection locked="0" hidden="1"/>
    </xf>
    <xf numFmtId="0" fontId="5" fillId="0" borderId="0" xfId="0" applyFont="1" applyAlignment="1" applyProtection="1">
      <alignment horizontal="left" vertical="center"/>
      <protection locked="0" hidden="1"/>
    </xf>
    <xf numFmtId="0" fontId="5" fillId="0" borderId="0" xfId="0" applyFont="1" applyAlignment="1" applyProtection="1">
      <alignment horizontal="center" vertical="center"/>
      <protection locked="0" hidden="1"/>
    </xf>
    <xf numFmtId="0" fontId="5" fillId="0" borderId="9" xfId="0" applyFont="1" applyBorder="1" applyAlignment="1" applyProtection="1">
      <alignment horizontal="center" vertical="center"/>
      <protection locked="0" hidden="1"/>
    </xf>
    <xf numFmtId="0" fontId="18" fillId="0" borderId="0" xfId="0" applyFont="1" applyBorder="1" applyAlignment="1">
      <alignment horizontal="justify" vertical="center" wrapText="1"/>
    </xf>
    <xf numFmtId="0" fontId="11" fillId="0" borderId="9" xfId="0" applyNumberFormat="1" applyFont="1" applyBorder="1" applyAlignment="1" applyProtection="1">
      <alignment horizontal="center"/>
      <protection locked="0" hidden="1"/>
    </xf>
    <xf numFmtId="0" fontId="20" fillId="0" borderId="0" xfId="0" applyFont="1" applyAlignment="1" applyProtection="1">
      <alignment horizontal="justify" vertical="center" wrapText="1"/>
      <protection locked="0" hidden="1"/>
    </xf>
    <xf numFmtId="0" fontId="20" fillId="0" borderId="0" xfId="0" applyFont="1" applyAlignment="1" applyProtection="1">
      <alignment horizontal="left"/>
      <protection locked="0" hidden="1"/>
    </xf>
    <xf numFmtId="0" fontId="39" fillId="4" borderId="0" xfId="0" applyFont="1" applyFill="1" applyAlignment="1">
      <alignment horizontal="justify" vertical="center" wrapText="1"/>
    </xf>
    <xf numFmtId="0" fontId="37" fillId="4" borderId="0" xfId="0" applyFont="1" applyFill="1" applyAlignment="1">
      <alignment horizontal="justify" vertical="top" wrapText="1"/>
    </xf>
    <xf numFmtId="0" fontId="31" fillId="5" borderId="0" xfId="0" applyFont="1" applyFill="1" applyAlignment="1">
      <alignment horizontal="justify" vertical="top"/>
    </xf>
    <xf numFmtId="164" fontId="20" fillId="0" borderId="0" xfId="0" applyNumberFormat="1" applyFont="1" applyAlignment="1" applyProtection="1">
      <alignment horizontal="left"/>
      <protection locked="0"/>
    </xf>
    <xf numFmtId="0" fontId="20" fillId="0" borderId="0" xfId="0" applyFont="1" applyAlignment="1" applyProtection="1">
      <alignment horizontal="justify" vertical="top"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center" vertical="center"/>
      <protection locked="0" hidden="1"/>
    </xf>
    <xf numFmtId="0" fontId="0" fillId="0" borderId="0" xfId="0" applyFill="1" applyBorder="1" applyAlignment="1" applyProtection="1">
      <alignment horizontal="right" vertical="center"/>
      <protection hidden="1"/>
    </xf>
    <xf numFmtId="164" fontId="0" fillId="0" borderId="9" xfId="0" applyNumberFormat="1" applyFill="1" applyBorder="1" applyAlignment="1" applyProtection="1">
      <alignment horizontal="center" vertical="center"/>
      <protection locked="0" hidden="1"/>
    </xf>
    <xf numFmtId="0" fontId="0" fillId="0" borderId="0" xfId="0" applyFill="1" applyAlignment="1" applyProtection="1">
      <alignment horizontal="center" vertical="center"/>
      <protection hidden="1"/>
    </xf>
    <xf numFmtId="0" fontId="0" fillId="0" borderId="9" xfId="0" applyFill="1" applyBorder="1" applyAlignment="1" applyProtection="1">
      <alignment horizontal="center" vertical="center"/>
      <protection locked="0" hidden="1"/>
    </xf>
    <xf numFmtId="167" fontId="0" fillId="0" borderId="9" xfId="0" applyNumberFormat="1" applyFill="1" applyBorder="1" applyAlignment="1" applyProtection="1">
      <alignment horizontal="center" vertical="center"/>
      <protection locked="0" hidden="1"/>
    </xf>
    <xf numFmtId="168" fontId="0" fillId="0" borderId="9" xfId="0" applyNumberFormat="1" applyFill="1" applyBorder="1" applyAlignment="1" applyProtection="1">
      <alignment horizontal="center" vertical="center"/>
      <protection locked="0" hidden="1"/>
    </xf>
    <xf numFmtId="166" fontId="0" fillId="0" borderId="9" xfId="0" applyNumberFormat="1" applyFill="1" applyBorder="1" applyAlignment="1" applyProtection="1">
      <alignment horizontal="center" vertical="center"/>
      <protection locked="0" hidden="1"/>
    </xf>
    <xf numFmtId="0" fontId="0" fillId="0" borderId="0" xfId="0"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hidden="1"/>
    </xf>
    <xf numFmtId="0" fontId="0" fillId="0" borderId="21" xfId="0" applyFill="1" applyBorder="1" applyAlignment="1" applyProtection="1">
      <alignment horizontal="center" vertical="center"/>
      <protection locked="0" hidden="1"/>
    </xf>
    <xf numFmtId="0" fontId="4" fillId="0" borderId="0" xfId="0" applyFont="1" applyFill="1" applyBorder="1" applyAlignment="1" applyProtection="1">
      <alignment horizontal="center" vertical="center" wrapText="1"/>
      <protection locked="0" hidden="1"/>
    </xf>
    <xf numFmtId="0" fontId="4" fillId="0" borderId="9" xfId="0" applyFont="1" applyFill="1" applyBorder="1" applyAlignment="1" applyProtection="1">
      <alignment horizontal="center" vertical="center" wrapText="1"/>
      <protection locked="0" hidden="1"/>
    </xf>
    <xf numFmtId="0" fontId="4" fillId="0" borderId="0" xfId="0" applyFont="1" applyAlignment="1">
      <alignment vertical="center"/>
    </xf>
    <xf numFmtId="0" fontId="4" fillId="0" borderId="9" xfId="0" applyFont="1" applyBorder="1" applyAlignment="1">
      <alignment vertical="center"/>
    </xf>
    <xf numFmtId="0" fontId="4" fillId="0" borderId="9" xfId="0" applyFont="1" applyFill="1" applyBorder="1" applyAlignment="1" applyProtection="1">
      <alignment horizontal="left" vertical="center"/>
      <protection locked="0" hidden="1"/>
    </xf>
    <xf numFmtId="0" fontId="0" fillId="0" borderId="9" xfId="0" applyFill="1" applyBorder="1" applyAlignment="1" applyProtection="1">
      <alignment horizontal="left" vertical="center"/>
      <protection locked="0" hidden="1"/>
    </xf>
    <xf numFmtId="0" fontId="0" fillId="0" borderId="31" xfId="0" applyFill="1" applyBorder="1" applyAlignment="1" applyProtection="1">
      <alignment horizontal="center" vertical="center"/>
      <protection locked="0" hidden="1"/>
    </xf>
    <xf numFmtId="0" fontId="0" fillId="0" borderId="32" xfId="0" applyFill="1" applyBorder="1" applyAlignment="1" applyProtection="1">
      <alignment horizontal="center" vertical="center"/>
      <protection locked="0" hidden="1"/>
    </xf>
    <xf numFmtId="0" fontId="3" fillId="0" borderId="31" xfId="0" applyFont="1" applyFill="1" applyBorder="1" applyAlignment="1" applyProtection="1">
      <alignment horizontal="center" vertical="center"/>
      <protection locked="0" hidden="1"/>
    </xf>
    <xf numFmtId="169" fontId="0" fillId="0" borderId="9" xfId="0" applyNumberFormat="1" applyFill="1" applyBorder="1" applyAlignment="1" applyProtection="1">
      <alignment horizontal="center" vertical="center"/>
      <protection locked="0" hidden="1"/>
    </xf>
  </cellXfs>
  <cellStyles count="1">
    <cellStyle name="Normal" xfId="0" builtinId="0"/>
  </cellStyles>
  <dxfs count="4">
    <dxf>
      <border>
        <bottom style="thin">
          <color indexed="64"/>
        </bottom>
      </border>
    </dxf>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0C0C0"/>
      <rgbColor rgb="00660066"/>
      <rgbColor rgb="00FF8080"/>
      <rgbColor rgb="000066CC"/>
      <rgbColor rgb="00CCCCFF"/>
      <rgbColor rgb="00000080"/>
      <rgbColor rgb="00FF00FF"/>
      <rgbColor rgb="00FFFF00"/>
      <rgbColor rgb="00ACA899"/>
      <rgbColor rgb="00C0C0C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Traffic Signal Checklist'!$AC$10" lockText="1"/>
</file>

<file path=xl/ctrlProps/ctrlProp2.xml><?xml version="1.0" encoding="utf-8"?>
<formControlPr xmlns="http://schemas.microsoft.com/office/spreadsheetml/2009/9/main" objectType="CheckBox" fmlaLink="'Traffic Signal Checklist'!$AC$11" lockText="1"/>
</file>

<file path=xl/ctrlProps/ctrlProp3.xml><?xml version="1.0" encoding="utf-8"?>
<formControlPr xmlns="http://schemas.microsoft.com/office/spreadsheetml/2009/9/main" objectType="CheckBox" fmlaLink="'Traffic Signal Checklist'!$AC$25" lockText="1"/>
</file>

<file path=xl/ctrlProps/ctrlProp4.xml><?xml version="1.0" encoding="utf-8"?>
<formControlPr xmlns="http://schemas.microsoft.com/office/spreadsheetml/2009/9/main" objectType="CheckBox" fmlaLink="'Traffic Signal Checklist'!$AC$26"/>
</file>

<file path=xl/ctrlProps/ctrlProp5.xml><?xml version="1.0" encoding="utf-8"?>
<formControlPr xmlns="http://schemas.microsoft.com/office/spreadsheetml/2009/9/main" objectType="CheckBox" fmlaLink="'Traffic Signal Checklist'!$AC$12" lockText="1"/>
</file>

<file path=xl/ctrlProps/ctrlProp6.xml><?xml version="1.0" encoding="utf-8"?>
<formControlPr xmlns="http://schemas.microsoft.com/office/spreadsheetml/2009/9/main" objectType="CheckBox" fmlaLink="'Traffic Signal Checklist'!$AC$25" lockText="1"/>
</file>

<file path=xl/ctrlProps/ctrlProp7.xml><?xml version="1.0" encoding="utf-8"?>
<formControlPr xmlns="http://schemas.microsoft.com/office/spreadsheetml/2009/9/main" objectType="CheckBox" fmlaLink="'Traffic Signal Checklist'!$AC$26"/>
</file>

<file path=xl/ctrlProps/ctrlProp8.xml><?xml version="1.0" encoding="utf-8"?>
<formControlPr xmlns="http://schemas.microsoft.com/office/spreadsheetml/2009/9/main" objectType="CheckBox" fmlaLink="'Traffic Signal Checklist'!$AC$25" lockText="1"/>
</file>

<file path=xl/ctrlProps/ctrlProp9.xml><?xml version="1.0" encoding="utf-8"?>
<formControlPr xmlns="http://schemas.microsoft.com/office/spreadsheetml/2009/9/main" objectType="CheckBox" fmlaLink="'Traffic Signal Checklist'!$AC$26"/>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8</xdr:row>
          <xdr:rowOff>0</xdr:rowOff>
        </xdr:from>
        <xdr:to>
          <xdr:col>3</xdr:col>
          <xdr:colOff>247650</xdr:colOff>
          <xdr:row>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xdr:row>
          <xdr:rowOff>0</xdr:rowOff>
        </xdr:from>
        <xdr:to>
          <xdr:col>7</xdr:col>
          <xdr:colOff>266700</xdr:colOff>
          <xdr:row>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43</xdr:row>
          <xdr:rowOff>190500</xdr:rowOff>
        </xdr:from>
        <xdr:to>
          <xdr:col>7</xdr:col>
          <xdr:colOff>704850</xdr:colOff>
          <xdr:row>45</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44</xdr:row>
          <xdr:rowOff>190500</xdr:rowOff>
        </xdr:from>
        <xdr:to>
          <xdr:col>8</xdr:col>
          <xdr:colOff>0</xdr:colOff>
          <xdr:row>46</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9525</xdr:rowOff>
        </xdr:from>
        <xdr:to>
          <xdr:col>8</xdr:col>
          <xdr:colOff>219075</xdr:colOff>
          <xdr:row>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43</xdr:row>
          <xdr:rowOff>190500</xdr:rowOff>
        </xdr:from>
        <xdr:to>
          <xdr:col>7</xdr:col>
          <xdr:colOff>704850</xdr:colOff>
          <xdr:row>45</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44</xdr:row>
          <xdr:rowOff>190500</xdr:rowOff>
        </xdr:from>
        <xdr:to>
          <xdr:col>8</xdr:col>
          <xdr:colOff>0</xdr:colOff>
          <xdr:row>46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43</xdr:row>
          <xdr:rowOff>190500</xdr:rowOff>
        </xdr:from>
        <xdr:to>
          <xdr:col>7</xdr:col>
          <xdr:colOff>704850</xdr:colOff>
          <xdr:row>45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44</xdr:row>
          <xdr:rowOff>190500</xdr:rowOff>
        </xdr:from>
        <xdr:to>
          <xdr:col>8</xdr:col>
          <xdr:colOff>0</xdr:colOff>
          <xdr:row>46</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ACA89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28575</xdr:colOff>
      <xdr:row>24</xdr:row>
      <xdr:rowOff>161925</xdr:rowOff>
    </xdr:from>
    <xdr:to>
      <xdr:col>8</xdr:col>
      <xdr:colOff>542925</xdr:colOff>
      <xdr:row>26</xdr:row>
      <xdr:rowOff>57150</xdr:rowOff>
    </xdr:to>
    <xdr:sp macro="" textlink="">
      <xdr:nvSpPr>
        <xdr:cNvPr id="3096" name="AutoShape 1">
          <a:extLst>
            <a:ext uri="{FF2B5EF4-FFF2-40B4-BE49-F238E27FC236}">
              <a16:creationId xmlns:a16="http://schemas.microsoft.com/office/drawing/2014/main" id="{00000000-0008-0000-0500-0000180C0000}"/>
            </a:ext>
          </a:extLst>
        </xdr:cNvPr>
        <xdr:cNvSpPr>
          <a:spLocks noChangeArrowheads="1"/>
        </xdr:cNvSpPr>
      </xdr:nvSpPr>
      <xdr:spPr bwMode="auto">
        <a:xfrm>
          <a:off x="5514975" y="4772025"/>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twoCellAnchor>
    <xdr:from>
      <xdr:col>8</xdr:col>
      <xdr:colOff>28575</xdr:colOff>
      <xdr:row>33</xdr:row>
      <xdr:rowOff>161925</xdr:rowOff>
    </xdr:from>
    <xdr:to>
      <xdr:col>8</xdr:col>
      <xdr:colOff>542925</xdr:colOff>
      <xdr:row>35</xdr:row>
      <xdr:rowOff>57150</xdr:rowOff>
    </xdr:to>
    <xdr:sp macro="" textlink="">
      <xdr:nvSpPr>
        <xdr:cNvPr id="3097" name="AutoShape 3">
          <a:extLst>
            <a:ext uri="{FF2B5EF4-FFF2-40B4-BE49-F238E27FC236}">
              <a16:creationId xmlns:a16="http://schemas.microsoft.com/office/drawing/2014/main" id="{00000000-0008-0000-0500-0000190C0000}"/>
            </a:ext>
          </a:extLst>
        </xdr:cNvPr>
        <xdr:cNvSpPr>
          <a:spLocks noChangeArrowheads="1"/>
        </xdr:cNvSpPr>
      </xdr:nvSpPr>
      <xdr:spPr bwMode="auto">
        <a:xfrm>
          <a:off x="5514975" y="6600825"/>
          <a:ext cx="514350" cy="314325"/>
        </a:xfrm>
        <a:prstGeom prst="leftArrow">
          <a:avLst>
            <a:gd name="adj1" fmla="val 50000"/>
            <a:gd name="adj2" fmla="val 40909"/>
          </a:avLst>
        </a:prstGeom>
        <a:solidFill>
          <a:srgbClr val="0000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6</xdr:row>
      <xdr:rowOff>152400</xdr:rowOff>
    </xdr:from>
    <xdr:to>
      <xdr:col>9</xdr:col>
      <xdr:colOff>533400</xdr:colOff>
      <xdr:row>8</xdr:row>
      <xdr:rowOff>47625</xdr:rowOff>
    </xdr:to>
    <xdr:sp macro="" textlink="">
      <xdr:nvSpPr>
        <xdr:cNvPr id="4155" name="AutoShape 1">
          <a:extLst>
            <a:ext uri="{FF2B5EF4-FFF2-40B4-BE49-F238E27FC236}">
              <a16:creationId xmlns:a16="http://schemas.microsoft.com/office/drawing/2014/main" id="{00000000-0008-0000-0700-00003B100000}"/>
            </a:ext>
          </a:extLst>
        </xdr:cNvPr>
        <xdr:cNvSpPr>
          <a:spLocks noChangeArrowheads="1"/>
        </xdr:cNvSpPr>
      </xdr:nvSpPr>
      <xdr:spPr bwMode="auto">
        <a:xfrm>
          <a:off x="6038850" y="1409700"/>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twoCellAnchor>
    <xdr:from>
      <xdr:col>9</xdr:col>
      <xdr:colOff>19050</xdr:colOff>
      <xdr:row>17</xdr:row>
      <xdr:rowOff>152400</xdr:rowOff>
    </xdr:from>
    <xdr:to>
      <xdr:col>9</xdr:col>
      <xdr:colOff>533400</xdr:colOff>
      <xdr:row>19</xdr:row>
      <xdr:rowOff>47625</xdr:rowOff>
    </xdr:to>
    <xdr:sp macro="" textlink="">
      <xdr:nvSpPr>
        <xdr:cNvPr id="4156" name="AutoShape 4">
          <a:extLst>
            <a:ext uri="{FF2B5EF4-FFF2-40B4-BE49-F238E27FC236}">
              <a16:creationId xmlns:a16="http://schemas.microsoft.com/office/drawing/2014/main" id="{00000000-0008-0000-0700-00003C100000}"/>
            </a:ext>
          </a:extLst>
        </xdr:cNvPr>
        <xdr:cNvSpPr>
          <a:spLocks noChangeArrowheads="1"/>
        </xdr:cNvSpPr>
      </xdr:nvSpPr>
      <xdr:spPr bwMode="auto">
        <a:xfrm>
          <a:off x="6038850" y="3714750"/>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twoCellAnchor>
    <xdr:from>
      <xdr:col>9</xdr:col>
      <xdr:colOff>19050</xdr:colOff>
      <xdr:row>8</xdr:row>
      <xdr:rowOff>152400</xdr:rowOff>
    </xdr:from>
    <xdr:to>
      <xdr:col>9</xdr:col>
      <xdr:colOff>533400</xdr:colOff>
      <xdr:row>10</xdr:row>
      <xdr:rowOff>47625</xdr:rowOff>
    </xdr:to>
    <xdr:sp macro="" textlink="">
      <xdr:nvSpPr>
        <xdr:cNvPr id="4157" name="AutoShape 6">
          <a:extLst>
            <a:ext uri="{FF2B5EF4-FFF2-40B4-BE49-F238E27FC236}">
              <a16:creationId xmlns:a16="http://schemas.microsoft.com/office/drawing/2014/main" id="{00000000-0008-0000-0700-00003D100000}"/>
            </a:ext>
          </a:extLst>
        </xdr:cNvPr>
        <xdr:cNvSpPr>
          <a:spLocks noChangeArrowheads="1"/>
        </xdr:cNvSpPr>
      </xdr:nvSpPr>
      <xdr:spPr bwMode="auto">
        <a:xfrm>
          <a:off x="6038850" y="1828800"/>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twoCellAnchor>
    <xdr:from>
      <xdr:col>9</xdr:col>
      <xdr:colOff>19050</xdr:colOff>
      <xdr:row>21</xdr:row>
      <xdr:rowOff>152400</xdr:rowOff>
    </xdr:from>
    <xdr:to>
      <xdr:col>9</xdr:col>
      <xdr:colOff>533400</xdr:colOff>
      <xdr:row>23</xdr:row>
      <xdr:rowOff>47625</xdr:rowOff>
    </xdr:to>
    <xdr:sp macro="" textlink="">
      <xdr:nvSpPr>
        <xdr:cNvPr id="4158" name="AutoShape 7">
          <a:extLst>
            <a:ext uri="{FF2B5EF4-FFF2-40B4-BE49-F238E27FC236}">
              <a16:creationId xmlns:a16="http://schemas.microsoft.com/office/drawing/2014/main" id="{00000000-0008-0000-0700-00003E100000}"/>
            </a:ext>
          </a:extLst>
        </xdr:cNvPr>
        <xdr:cNvSpPr>
          <a:spLocks noChangeArrowheads="1"/>
        </xdr:cNvSpPr>
      </xdr:nvSpPr>
      <xdr:spPr bwMode="auto">
        <a:xfrm>
          <a:off x="6038850" y="4552950"/>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twoCellAnchor>
    <xdr:from>
      <xdr:col>9</xdr:col>
      <xdr:colOff>19050</xdr:colOff>
      <xdr:row>10</xdr:row>
      <xdr:rowOff>152400</xdr:rowOff>
    </xdr:from>
    <xdr:to>
      <xdr:col>9</xdr:col>
      <xdr:colOff>533400</xdr:colOff>
      <xdr:row>12</xdr:row>
      <xdr:rowOff>47625</xdr:rowOff>
    </xdr:to>
    <xdr:sp macro="" textlink="">
      <xdr:nvSpPr>
        <xdr:cNvPr id="4159" name="AutoShape 8">
          <a:extLst>
            <a:ext uri="{FF2B5EF4-FFF2-40B4-BE49-F238E27FC236}">
              <a16:creationId xmlns:a16="http://schemas.microsoft.com/office/drawing/2014/main" id="{00000000-0008-0000-0700-00003F100000}"/>
            </a:ext>
          </a:extLst>
        </xdr:cNvPr>
        <xdr:cNvSpPr>
          <a:spLocks noChangeArrowheads="1"/>
        </xdr:cNvSpPr>
      </xdr:nvSpPr>
      <xdr:spPr bwMode="auto">
        <a:xfrm>
          <a:off x="6038850" y="2247900"/>
          <a:ext cx="514350" cy="314325"/>
        </a:xfrm>
        <a:prstGeom prst="leftArrow">
          <a:avLst>
            <a:gd name="adj1" fmla="val 50000"/>
            <a:gd name="adj2" fmla="val 40909"/>
          </a:avLst>
        </a:prstGeom>
        <a:solidFill>
          <a:srgbClr val="FF0000"/>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38100</xdr:colOff>
      <xdr:row>4</xdr:row>
      <xdr:rowOff>123825</xdr:rowOff>
    </xdr:from>
    <xdr:to>
      <xdr:col>23</xdr:col>
      <xdr:colOff>590550</xdr:colOff>
      <xdr:row>15</xdr:row>
      <xdr:rowOff>19050</xdr:rowOff>
    </xdr:to>
    <xdr:grpSp>
      <xdr:nvGrpSpPr>
        <xdr:cNvPr id="2081" name="Group 7">
          <a:extLst>
            <a:ext uri="{FF2B5EF4-FFF2-40B4-BE49-F238E27FC236}">
              <a16:creationId xmlns:a16="http://schemas.microsoft.com/office/drawing/2014/main" id="{00000000-0008-0000-0800-000021080000}"/>
            </a:ext>
          </a:extLst>
        </xdr:cNvPr>
        <xdr:cNvGrpSpPr>
          <a:grpSpLocks/>
        </xdr:cNvGrpSpPr>
      </xdr:nvGrpSpPr>
      <xdr:grpSpPr bwMode="auto">
        <a:xfrm>
          <a:off x="7939166" y="662534"/>
          <a:ext cx="552450" cy="1347397"/>
          <a:chOff x="7924800" y="885825"/>
          <a:chExt cx="552450" cy="1329288"/>
        </a:xfrm>
      </xdr:grpSpPr>
      <xdr:sp macro="" textlink="">
        <xdr:nvSpPr>
          <xdr:cNvPr id="2082" name="AutoShape 1">
            <a:extLst>
              <a:ext uri="{FF2B5EF4-FFF2-40B4-BE49-F238E27FC236}">
                <a16:creationId xmlns:a16="http://schemas.microsoft.com/office/drawing/2014/main" id="{00000000-0008-0000-0800-000022080000}"/>
              </a:ext>
            </a:extLst>
          </xdr:cNvPr>
          <xdr:cNvSpPr>
            <a:spLocks noChangeArrowheads="1"/>
          </xdr:cNvSpPr>
        </xdr:nvSpPr>
        <xdr:spPr bwMode="auto">
          <a:xfrm>
            <a:off x="7924800" y="885825"/>
            <a:ext cx="514350" cy="233913"/>
          </a:xfrm>
          <a:prstGeom prst="leftArrow">
            <a:avLst>
              <a:gd name="adj1" fmla="val 50000"/>
              <a:gd name="adj2" fmla="val 40904"/>
            </a:avLst>
          </a:prstGeom>
          <a:solidFill>
            <a:srgbClr val="FF6600"/>
          </a:solidFill>
          <a:ln w="9525">
            <a:solidFill>
              <a:srgbClr val="000000"/>
            </a:solidFill>
            <a:miter lim="800000"/>
            <a:headEnd/>
            <a:tailEnd/>
          </a:ln>
        </xdr:spPr>
      </xdr:sp>
      <xdr:sp macro="" textlink="">
        <xdr:nvSpPr>
          <xdr:cNvPr id="2083" name="AutoShape 4">
            <a:extLst>
              <a:ext uri="{FF2B5EF4-FFF2-40B4-BE49-F238E27FC236}">
                <a16:creationId xmlns:a16="http://schemas.microsoft.com/office/drawing/2014/main" id="{00000000-0008-0000-0800-000023080000}"/>
              </a:ext>
            </a:extLst>
          </xdr:cNvPr>
          <xdr:cNvSpPr>
            <a:spLocks noChangeArrowheads="1"/>
          </xdr:cNvSpPr>
        </xdr:nvSpPr>
        <xdr:spPr bwMode="auto">
          <a:xfrm>
            <a:off x="7924800" y="1709187"/>
            <a:ext cx="514350" cy="233913"/>
          </a:xfrm>
          <a:prstGeom prst="leftArrow">
            <a:avLst>
              <a:gd name="adj1" fmla="val 50000"/>
              <a:gd name="adj2" fmla="val 40904"/>
            </a:avLst>
          </a:prstGeom>
          <a:solidFill>
            <a:srgbClr val="0000FF"/>
          </a:solidFill>
          <a:ln w="9525">
            <a:solidFill>
              <a:srgbClr val="000000"/>
            </a:solidFill>
            <a:miter lim="800000"/>
            <a:headEnd/>
            <a:tailEnd/>
          </a:ln>
        </xdr:spPr>
      </xdr:sp>
      <xdr:sp macro="" textlink="">
        <xdr:nvSpPr>
          <xdr:cNvPr id="2084" name="AutoShape 1">
            <a:extLst>
              <a:ext uri="{FF2B5EF4-FFF2-40B4-BE49-F238E27FC236}">
                <a16:creationId xmlns:a16="http://schemas.microsoft.com/office/drawing/2014/main" id="{00000000-0008-0000-0800-000024080000}"/>
              </a:ext>
            </a:extLst>
          </xdr:cNvPr>
          <xdr:cNvSpPr>
            <a:spLocks noChangeArrowheads="1"/>
          </xdr:cNvSpPr>
        </xdr:nvSpPr>
        <xdr:spPr bwMode="auto">
          <a:xfrm rot="-1645217">
            <a:off x="7962900" y="1304925"/>
            <a:ext cx="514350" cy="233913"/>
          </a:xfrm>
          <a:prstGeom prst="leftArrow">
            <a:avLst>
              <a:gd name="adj1" fmla="val 50000"/>
              <a:gd name="adj2" fmla="val 40904"/>
            </a:avLst>
          </a:prstGeom>
          <a:solidFill>
            <a:srgbClr val="FF6600"/>
          </a:solidFill>
          <a:ln w="9525">
            <a:solidFill>
              <a:srgbClr val="000000"/>
            </a:solidFill>
            <a:miter lim="800000"/>
            <a:headEnd/>
            <a:tailEnd/>
          </a:ln>
        </xdr:spPr>
      </xdr:sp>
      <xdr:sp macro="" textlink="">
        <xdr:nvSpPr>
          <xdr:cNvPr id="2085" name="AutoShape 4">
            <a:extLst>
              <a:ext uri="{FF2B5EF4-FFF2-40B4-BE49-F238E27FC236}">
                <a16:creationId xmlns:a16="http://schemas.microsoft.com/office/drawing/2014/main" id="{00000000-0008-0000-0800-000025080000}"/>
              </a:ext>
            </a:extLst>
          </xdr:cNvPr>
          <xdr:cNvSpPr>
            <a:spLocks noChangeArrowheads="1"/>
          </xdr:cNvSpPr>
        </xdr:nvSpPr>
        <xdr:spPr bwMode="auto">
          <a:xfrm>
            <a:off x="7924800" y="1981200"/>
            <a:ext cx="514350" cy="233913"/>
          </a:xfrm>
          <a:prstGeom prst="leftArrow">
            <a:avLst>
              <a:gd name="adj1" fmla="val 50000"/>
              <a:gd name="adj2" fmla="val 40904"/>
            </a:avLst>
          </a:prstGeom>
          <a:solidFill>
            <a:srgbClr val="0000FF"/>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kytc.ky.gov/Work/Excel%20Documents/Traffic%20Signal%20Checklist/Automated%20Traffic%20Signal%20Checklist%20(Version%204-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sheet History"/>
      <sheetName val="Input Data Here"/>
      <sheetName val="Traffic Signal Checklist"/>
      <sheetName val="GES, Other Data, and Sign Codes"/>
      <sheetName val="Phasing Diagram"/>
      <sheetName val="Approval Memo"/>
      <sheetName val="Removal Memo"/>
      <sheetName val="Revision Memo"/>
      <sheetName val="Update Memo"/>
      <sheetName val="Counties and People"/>
    </sheetNames>
    <sheetDataSet>
      <sheetData sheetId="0"/>
      <sheetData sheetId="1">
        <row r="18">
          <cell r="S18">
            <v>0</v>
          </cell>
          <cell r="V18">
            <v>0</v>
          </cell>
        </row>
        <row r="21">
          <cell r="B21">
            <v>0</v>
          </cell>
          <cell r="H21">
            <v>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zoomScaleNormal="100" workbookViewId="0">
      <selection activeCell="N11" sqref="N11"/>
    </sheetView>
  </sheetViews>
  <sheetFormatPr defaultRowHeight="12.75"/>
  <cols>
    <col min="1" max="1" width="5.5703125" style="92" customWidth="1"/>
  </cols>
  <sheetData>
    <row r="1" spans="1:10" ht="15.75">
      <c r="A1" s="183" t="s">
        <v>165</v>
      </c>
      <c r="B1" s="183"/>
      <c r="C1" s="183"/>
      <c r="D1" s="183"/>
      <c r="E1" s="183"/>
      <c r="F1" s="183"/>
      <c r="G1" s="183"/>
      <c r="H1" s="183"/>
      <c r="I1" s="183"/>
      <c r="J1" s="183"/>
    </row>
    <row r="3" spans="1:10">
      <c r="A3" s="92" t="s">
        <v>202</v>
      </c>
    </row>
    <row r="4" spans="1:10">
      <c r="A4" s="92" t="s">
        <v>203</v>
      </c>
    </row>
    <row r="5" spans="1:10">
      <c r="A5" s="92">
        <v>1</v>
      </c>
      <c r="B5" t="s">
        <v>205</v>
      </c>
    </row>
    <row r="6" spans="1:10">
      <c r="A6" s="92">
        <v>2</v>
      </c>
      <c r="B6" t="s">
        <v>204</v>
      </c>
    </row>
    <row r="8" spans="1:10">
      <c r="A8" s="92" t="s">
        <v>196</v>
      </c>
    </row>
    <row r="9" spans="1:10">
      <c r="A9" s="92" t="s">
        <v>197</v>
      </c>
    </row>
    <row r="10" spans="1:10">
      <c r="A10" s="92">
        <v>1</v>
      </c>
      <c r="B10" t="s">
        <v>198</v>
      </c>
    </row>
    <row r="11" spans="1:10">
      <c r="A11" s="92">
        <v>2</v>
      </c>
      <c r="B11" t="s">
        <v>199</v>
      </c>
    </row>
    <row r="12" spans="1:10">
      <c r="A12" s="92">
        <v>3</v>
      </c>
      <c r="B12" t="s">
        <v>200</v>
      </c>
    </row>
    <row r="14" spans="1:10">
      <c r="A14" s="92" t="s">
        <v>193</v>
      </c>
    </row>
    <row r="15" spans="1:10">
      <c r="A15" s="92" t="s">
        <v>194</v>
      </c>
    </row>
    <row r="16" spans="1:10">
      <c r="A16" s="92">
        <v>1</v>
      </c>
      <c r="B16" t="s">
        <v>195</v>
      </c>
    </row>
    <row r="18" spans="1:2">
      <c r="A18" s="92" t="s">
        <v>186</v>
      </c>
    </row>
    <row r="19" spans="1:2">
      <c r="A19" s="92" t="s">
        <v>187</v>
      </c>
    </row>
    <row r="20" spans="1:2">
      <c r="A20" s="92">
        <v>1</v>
      </c>
      <c r="B20" t="s">
        <v>188</v>
      </c>
    </row>
    <row r="21" spans="1:2">
      <c r="A21" s="92">
        <v>2</v>
      </c>
      <c r="B21" t="s">
        <v>191</v>
      </c>
    </row>
    <row r="22" spans="1:2">
      <c r="A22" s="92">
        <v>3</v>
      </c>
      <c r="B22" t="s">
        <v>190</v>
      </c>
    </row>
    <row r="23" spans="1:2">
      <c r="A23" s="92">
        <v>4</v>
      </c>
      <c r="B23" t="s">
        <v>192</v>
      </c>
    </row>
    <row r="25" spans="1:2">
      <c r="A25" s="92" t="s">
        <v>182</v>
      </c>
    </row>
    <row r="26" spans="1:2">
      <c r="A26" s="92" t="s">
        <v>183</v>
      </c>
    </row>
    <row r="27" spans="1:2">
      <c r="A27" s="92">
        <v>1</v>
      </c>
      <c r="B27" t="s">
        <v>184</v>
      </c>
    </row>
    <row r="29" spans="1:2">
      <c r="A29" s="92" t="s">
        <v>176</v>
      </c>
    </row>
    <row r="30" spans="1:2">
      <c r="A30" s="92" t="s">
        <v>177</v>
      </c>
    </row>
    <row r="31" spans="1:2">
      <c r="A31" s="92">
        <v>1</v>
      </c>
      <c r="B31" t="s">
        <v>178</v>
      </c>
    </row>
    <row r="32" spans="1:2">
      <c r="A32" s="92">
        <v>2</v>
      </c>
      <c r="B32" t="s">
        <v>180</v>
      </c>
    </row>
    <row r="33" spans="1:10">
      <c r="A33" s="92">
        <v>3</v>
      </c>
      <c r="B33" t="s">
        <v>179</v>
      </c>
    </row>
    <row r="34" spans="1:10">
      <c r="A34" s="92">
        <v>4</v>
      </c>
      <c r="B34" t="s">
        <v>181</v>
      </c>
    </row>
    <row r="36" spans="1:10">
      <c r="A36" s="92" t="s">
        <v>166</v>
      </c>
    </row>
    <row r="37" spans="1:10">
      <c r="A37" s="92" t="s">
        <v>169</v>
      </c>
    </row>
    <row r="38" spans="1:10">
      <c r="A38" s="93" t="s">
        <v>167</v>
      </c>
      <c r="B38" t="s">
        <v>172</v>
      </c>
    </row>
    <row r="39" spans="1:10">
      <c r="A39" s="93" t="s">
        <v>168</v>
      </c>
      <c r="B39" s="182" t="s">
        <v>173</v>
      </c>
      <c r="C39" s="182"/>
      <c r="D39" s="182"/>
      <c r="E39" s="182"/>
      <c r="F39" s="182"/>
      <c r="G39" s="182"/>
      <c r="H39" s="182"/>
      <c r="I39" s="182"/>
      <c r="J39" s="182"/>
    </row>
    <row r="40" spans="1:10">
      <c r="A40" s="93"/>
      <c r="B40" s="182"/>
      <c r="C40" s="182"/>
      <c r="D40" s="182"/>
      <c r="E40" s="182"/>
      <c r="F40" s="182"/>
      <c r="G40" s="182"/>
      <c r="H40" s="182"/>
      <c r="I40" s="182"/>
      <c r="J40" s="182"/>
    </row>
    <row r="41" spans="1:10">
      <c r="A41" s="93" t="s">
        <v>170</v>
      </c>
      <c r="B41" t="s">
        <v>171</v>
      </c>
    </row>
    <row r="42" spans="1:10">
      <c r="A42" s="92">
        <v>4</v>
      </c>
      <c r="B42" t="s">
        <v>174</v>
      </c>
    </row>
    <row r="43" spans="1:10">
      <c r="A43" s="92">
        <v>5</v>
      </c>
      <c r="B43" t="s">
        <v>175</v>
      </c>
    </row>
  </sheetData>
  <mergeCells count="2">
    <mergeCell ref="B39:J40"/>
    <mergeCell ref="A1:J1"/>
  </mergeCells>
  <phoneticPr fontId="4" type="noConversion"/>
  <pageMargins left="0.75" right="0.75" top="1" bottom="1" header="0.5" footer="0.5"/>
  <pageSetup orientation="portrait" r:id="rId1"/>
  <headerFooter alignWithMargins="0"/>
  <ignoredErrors>
    <ignoredError sqref="A41 A38:A3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3"/>
    <pageSetUpPr fitToPage="1"/>
  </sheetPr>
  <dimension ref="A1:K56"/>
  <sheetViews>
    <sheetView tabSelected="1" view="pageBreakPreview" zoomScaleNormal="125" zoomScaleSheetLayoutView="100" workbookViewId="0">
      <selection activeCell="D15" sqref="D15:H15"/>
    </sheetView>
  </sheetViews>
  <sheetFormatPr defaultColWidth="0" defaultRowHeight="15" zeroHeight="1"/>
  <cols>
    <col min="1" max="1" width="10" style="19" customWidth="1"/>
    <col min="2" max="9" width="10.7109375" style="19" customWidth="1"/>
    <col min="10" max="10" width="10" style="19" bestFit="1" customWidth="1"/>
    <col min="11" max="16384" width="9.140625" style="19" hidden="1"/>
  </cols>
  <sheetData>
    <row r="1" spans="1:10"/>
    <row r="2" spans="1:10"/>
    <row r="3" spans="1:10"/>
    <row r="4" spans="1:10"/>
    <row r="5" spans="1:10"/>
    <row r="6" spans="1:10">
      <c r="A6" s="63"/>
      <c r="B6" s="63"/>
      <c r="C6" s="62"/>
      <c r="D6" s="62"/>
      <c r="E6" s="62"/>
      <c r="F6" s="62"/>
      <c r="G6" s="62"/>
      <c r="H6" s="62"/>
      <c r="I6" s="62"/>
      <c r="J6" s="61"/>
    </row>
    <row r="7" spans="1:10" ht="26.25" customHeight="1">
      <c r="A7" s="184" t="s">
        <v>144</v>
      </c>
      <c r="B7" s="184"/>
      <c r="C7" s="184"/>
      <c r="D7" s="184"/>
      <c r="E7" s="184"/>
      <c r="F7" s="184"/>
      <c r="G7" s="184"/>
      <c r="H7" s="184"/>
      <c r="I7" s="184"/>
      <c r="J7" s="184"/>
    </row>
    <row r="8" spans="1:10" ht="15.75" thickBot="1">
      <c r="A8" s="64"/>
      <c r="B8" s="64"/>
      <c r="C8" s="64"/>
      <c r="D8" s="64"/>
      <c r="E8" s="64"/>
      <c r="F8" s="64"/>
      <c r="G8" s="64"/>
      <c r="H8" s="64"/>
      <c r="I8" s="64"/>
      <c r="J8" s="64"/>
    </row>
    <row r="9" spans="1:10" ht="26.25" customHeight="1" thickTop="1" thickBot="1">
      <c r="A9" s="61"/>
      <c r="B9" s="65" t="s">
        <v>24</v>
      </c>
      <c r="C9" s="29"/>
      <c r="D9" s="61"/>
      <c r="E9" s="61"/>
      <c r="F9" s="66" t="s">
        <v>25</v>
      </c>
      <c r="G9" s="28"/>
      <c r="H9" s="30"/>
      <c r="I9" s="67" t="s">
        <v>135</v>
      </c>
      <c r="J9" s="68"/>
    </row>
    <row r="10" spans="1:10" ht="24.75" thickTop="1">
      <c r="A10" s="63"/>
      <c r="B10" s="61"/>
      <c r="C10" s="63"/>
      <c r="D10" s="62"/>
      <c r="E10" s="62"/>
      <c r="F10" s="62"/>
      <c r="G10" s="69" t="s">
        <v>30</v>
      </c>
      <c r="H10" s="60"/>
      <c r="I10" s="61"/>
      <c r="J10" s="62"/>
    </row>
    <row r="11" spans="1:10" ht="25.5" customHeight="1" thickBot="1">
      <c r="A11" s="63"/>
      <c r="B11" s="61"/>
      <c r="C11" s="70"/>
      <c r="D11" s="71"/>
      <c r="E11" s="62"/>
      <c r="F11" s="62"/>
      <c r="G11" s="72" t="s">
        <v>52</v>
      </c>
      <c r="H11" s="34"/>
      <c r="I11" s="61"/>
      <c r="J11" s="62"/>
    </row>
    <row r="12" spans="1:10" ht="16.5" thickTop="1">
      <c r="A12" s="63"/>
      <c r="B12" s="63"/>
      <c r="C12" s="62"/>
      <c r="D12" s="62"/>
      <c r="E12" s="62"/>
      <c r="F12" s="62"/>
      <c r="G12" s="62"/>
      <c r="H12" s="73"/>
      <c r="I12" s="68"/>
      <c r="J12" s="62"/>
    </row>
    <row r="13" spans="1:10" ht="15.75">
      <c r="A13" s="62" t="s">
        <v>136</v>
      </c>
      <c r="B13" s="62"/>
      <c r="C13" s="62"/>
      <c r="D13" s="62"/>
      <c r="E13" s="62"/>
      <c r="F13" s="62"/>
      <c r="G13" s="62"/>
      <c r="H13" s="74"/>
      <c r="I13" s="75"/>
      <c r="J13" s="62"/>
    </row>
    <row r="14" spans="1:10" ht="15.75">
      <c r="A14" s="63"/>
      <c r="B14" s="63"/>
      <c r="C14" s="62"/>
      <c r="D14" s="62"/>
      <c r="E14" s="62"/>
      <c r="F14" s="62"/>
      <c r="G14" s="62"/>
      <c r="H14" s="73"/>
      <c r="I14" s="68"/>
      <c r="J14" s="62"/>
    </row>
    <row r="15" spans="1:10">
      <c r="A15" s="63"/>
      <c r="B15" s="62" t="s">
        <v>0</v>
      </c>
      <c r="C15" s="62"/>
      <c r="D15" s="193"/>
      <c r="E15" s="194"/>
      <c r="F15" s="194"/>
      <c r="G15" s="194"/>
      <c r="H15" s="194"/>
      <c r="I15" s="77"/>
      <c r="J15" s="61"/>
    </row>
    <row r="16" spans="1:10">
      <c r="A16" s="63"/>
      <c r="B16" s="197" t="s">
        <v>64</v>
      </c>
      <c r="C16" s="197"/>
      <c r="D16" s="195"/>
      <c r="E16" s="196"/>
      <c r="F16" s="196"/>
      <c r="G16" s="196"/>
      <c r="H16" s="196"/>
      <c r="I16" s="77"/>
      <c r="J16" s="61"/>
    </row>
    <row r="17" spans="1:11" s="20" customFormat="1">
      <c r="A17" s="63"/>
      <c r="B17" s="62" t="s">
        <v>1</v>
      </c>
      <c r="C17" s="62"/>
      <c r="D17" s="195"/>
      <c r="E17" s="196"/>
      <c r="F17" s="196"/>
      <c r="G17" s="196"/>
      <c r="H17" s="196"/>
      <c r="I17" s="77"/>
      <c r="J17" s="76"/>
    </row>
    <row r="18" spans="1:11" s="20" customFormat="1">
      <c r="A18" s="63"/>
      <c r="B18" s="62" t="s">
        <v>22</v>
      </c>
      <c r="C18" s="62"/>
      <c r="D18" s="195"/>
      <c r="E18" s="196"/>
      <c r="F18" s="196"/>
      <c r="G18" s="196"/>
      <c r="H18" s="196"/>
      <c r="I18" s="77"/>
      <c r="J18" s="76"/>
    </row>
    <row r="19" spans="1:11" s="20" customFormat="1">
      <c r="A19" s="63"/>
      <c r="B19" s="62" t="s">
        <v>21</v>
      </c>
      <c r="C19" s="62"/>
      <c r="D19" s="198"/>
      <c r="E19" s="198"/>
      <c r="F19" s="198"/>
      <c r="G19" s="198"/>
      <c r="H19" s="198"/>
      <c r="I19" s="77"/>
      <c r="J19" s="76"/>
    </row>
    <row r="20" spans="1:11" s="20" customFormat="1">
      <c r="A20" s="63"/>
      <c r="B20" s="62" t="s">
        <v>23</v>
      </c>
      <c r="C20" s="62"/>
      <c r="D20" s="195"/>
      <c r="E20" s="196"/>
      <c r="F20" s="196"/>
      <c r="G20" s="196"/>
      <c r="H20" s="196"/>
      <c r="I20" s="77"/>
      <c r="J20" s="76"/>
    </row>
    <row r="21" spans="1:11" s="20" customFormat="1">
      <c r="A21" s="63"/>
      <c r="B21" s="197" t="s">
        <v>62</v>
      </c>
      <c r="C21" s="197"/>
      <c r="D21" s="195"/>
      <c r="E21" s="196"/>
      <c r="F21" s="196"/>
      <c r="G21" s="196"/>
      <c r="H21" s="196"/>
      <c r="I21" s="77"/>
      <c r="J21" s="41" t="str">
        <f>UPPER(D21)</f>
        <v/>
      </c>
    </row>
    <row r="22" spans="1:11" s="20" customFormat="1">
      <c r="A22" s="63"/>
      <c r="B22" s="63"/>
      <c r="C22" s="76"/>
      <c r="D22" s="76"/>
      <c r="E22" s="76"/>
      <c r="F22" s="70"/>
      <c r="G22" s="70"/>
      <c r="H22" s="70"/>
      <c r="I22" s="70"/>
      <c r="J22" s="41"/>
    </row>
    <row r="23" spans="1:11" s="20" customFormat="1">
      <c r="A23" s="63" t="s">
        <v>26</v>
      </c>
      <c r="B23" s="63"/>
      <c r="C23" s="76"/>
      <c r="D23" s="76"/>
      <c r="E23" s="76"/>
      <c r="F23" s="70"/>
      <c r="G23" s="70"/>
      <c r="H23" s="70"/>
      <c r="I23" s="70"/>
      <c r="J23" s="76"/>
    </row>
    <row r="24" spans="1:11" s="20" customFormat="1" ht="36.75" customHeight="1">
      <c r="A24" s="76"/>
      <c r="B24" s="185" t="s">
        <v>67</v>
      </c>
      <c r="C24" s="185"/>
      <c r="D24" s="185"/>
      <c r="E24" s="185"/>
      <c r="F24" s="185"/>
      <c r="G24" s="185"/>
      <c r="H24" s="185"/>
      <c r="I24" s="185"/>
      <c r="J24" s="78"/>
      <c r="K24" s="23"/>
    </row>
    <row r="25" spans="1:11" s="20" customFormat="1" ht="15.75" thickBot="1">
      <c r="A25" s="64"/>
      <c r="B25" s="64"/>
      <c r="C25" s="64"/>
      <c r="D25" s="64"/>
      <c r="E25" s="64"/>
      <c r="F25" s="79"/>
      <c r="G25" s="79"/>
      <c r="H25" s="79"/>
      <c r="I25" s="79"/>
      <c r="J25" s="64"/>
    </row>
    <row r="26" spans="1:11" s="20" customFormat="1" ht="75" customHeight="1" thickBot="1">
      <c r="A26" s="80"/>
      <c r="B26" s="190"/>
      <c r="C26" s="191"/>
      <c r="D26" s="191"/>
      <c r="E26" s="191"/>
      <c r="F26" s="191"/>
      <c r="G26" s="191"/>
      <c r="H26" s="191"/>
      <c r="I26" s="192"/>
      <c r="J26" s="80"/>
    </row>
    <row r="27" spans="1:11" s="20" customFormat="1">
      <c r="A27" s="64"/>
      <c r="B27" s="64"/>
      <c r="C27" s="64"/>
      <c r="D27" s="64"/>
      <c r="E27" s="64"/>
      <c r="F27" s="79"/>
      <c r="G27" s="79"/>
      <c r="H27" s="79"/>
      <c r="I27" s="79"/>
      <c r="J27" s="64"/>
    </row>
    <row r="28" spans="1:11" s="20" customFormat="1">
      <c r="A28" s="61" t="s">
        <v>146</v>
      </c>
      <c r="B28" s="64"/>
      <c r="C28" s="64"/>
      <c r="D28" s="64"/>
      <c r="E28" s="64"/>
      <c r="F28" s="79"/>
      <c r="G28" s="42"/>
      <c r="H28" s="70" t="s">
        <v>68</v>
      </c>
      <c r="I28" s="43"/>
      <c r="J28" s="64"/>
    </row>
    <row r="29" spans="1:11" s="20" customFormat="1">
      <c r="A29" s="64"/>
      <c r="B29" s="64"/>
      <c r="C29" s="64"/>
      <c r="D29" s="64"/>
      <c r="E29" s="64"/>
      <c r="F29" s="79"/>
      <c r="G29" s="79"/>
      <c r="H29" s="79"/>
      <c r="I29" s="79"/>
      <c r="J29" s="64"/>
    </row>
    <row r="30" spans="1:11" s="20" customFormat="1">
      <c r="A30" s="181" t="s">
        <v>2</v>
      </c>
      <c r="B30" s="63"/>
      <c r="C30" s="76"/>
      <c r="D30" s="76"/>
      <c r="E30" s="76"/>
      <c r="F30" s="76"/>
      <c r="G30" s="76"/>
      <c r="H30" s="76"/>
      <c r="I30" s="176"/>
      <c r="J30" s="77"/>
    </row>
    <row r="31" spans="1:11" s="20" customFormat="1">
      <c r="A31" s="63"/>
      <c r="B31" s="63"/>
      <c r="C31" s="76"/>
      <c r="D31" s="76"/>
      <c r="E31" s="76"/>
      <c r="F31" s="76"/>
      <c r="G31" s="76"/>
      <c r="H31" s="76"/>
      <c r="I31" s="61"/>
      <c r="J31" s="77"/>
    </row>
    <row r="32" spans="1:11" s="20" customFormat="1">
      <c r="A32" s="63" t="s">
        <v>145</v>
      </c>
      <c r="B32" s="63"/>
      <c r="C32" s="76"/>
      <c r="D32" s="76"/>
      <c r="E32" s="76"/>
      <c r="F32" s="76"/>
      <c r="G32" s="76"/>
      <c r="H32" s="76"/>
      <c r="I32" s="25"/>
      <c r="J32" s="81" t="s">
        <v>32</v>
      </c>
    </row>
    <row r="33" spans="1:10" s="20" customFormat="1">
      <c r="A33" s="78" t="s">
        <v>230</v>
      </c>
      <c r="B33" s="76"/>
      <c r="C33" s="62"/>
      <c r="D33" s="62"/>
      <c r="E33" s="62"/>
      <c r="F33" s="62"/>
      <c r="G33" s="62"/>
      <c r="H33" s="62"/>
      <c r="I33" s="62"/>
      <c r="J33" s="77"/>
    </row>
    <row r="34" spans="1:10" s="20" customFormat="1">
      <c r="A34" s="62"/>
      <c r="B34" s="62"/>
      <c r="C34" s="62"/>
      <c r="D34" s="62"/>
      <c r="E34" s="62"/>
      <c r="F34" s="62"/>
      <c r="G34" s="62"/>
      <c r="H34" s="62"/>
      <c r="I34" s="61"/>
      <c r="J34" s="77"/>
    </row>
    <row r="35" spans="1:10">
      <c r="A35" s="61" t="s">
        <v>20</v>
      </c>
      <c r="B35" s="61"/>
      <c r="C35" s="61"/>
      <c r="D35" s="61"/>
      <c r="E35" s="61"/>
      <c r="F35" s="61"/>
      <c r="G35" s="61"/>
      <c r="H35" s="61"/>
      <c r="I35" s="176"/>
      <c r="J35" s="77"/>
    </row>
    <row r="36" spans="1:10" s="20" customFormat="1">
      <c r="A36" s="63"/>
      <c r="B36" s="63"/>
      <c r="C36" s="76"/>
      <c r="D36" s="76"/>
      <c r="E36" s="76"/>
      <c r="F36" s="76"/>
      <c r="G36" s="76"/>
      <c r="H36" s="76"/>
      <c r="I36" s="61"/>
      <c r="J36" s="61"/>
    </row>
    <row r="37" spans="1:10">
      <c r="A37" s="61" t="s">
        <v>27</v>
      </c>
      <c r="B37" s="61"/>
      <c r="C37" s="61"/>
      <c r="D37" s="61"/>
      <c r="E37" s="61"/>
      <c r="F37" s="61"/>
      <c r="G37" s="61"/>
      <c r="H37" s="61"/>
      <c r="I37" s="24"/>
      <c r="J37" s="81" t="s">
        <v>28</v>
      </c>
    </row>
    <row r="38" spans="1:10">
      <c r="A38" s="61"/>
      <c r="B38" s="61"/>
      <c r="C38" s="61"/>
      <c r="D38" s="61"/>
      <c r="E38" s="61"/>
      <c r="F38" s="61"/>
      <c r="G38" s="61"/>
      <c r="H38" s="61"/>
      <c r="I38" s="61"/>
      <c r="J38" s="77"/>
    </row>
    <row r="39" spans="1:10">
      <c r="A39" s="61" t="s">
        <v>147</v>
      </c>
      <c r="B39" s="61"/>
      <c r="C39" s="61"/>
      <c r="D39" s="61"/>
      <c r="E39" s="61"/>
      <c r="F39" s="61"/>
      <c r="G39" s="61"/>
      <c r="H39" s="61"/>
      <c r="I39" s="24"/>
      <c r="J39" s="81" t="s">
        <v>28</v>
      </c>
    </row>
    <row r="40" spans="1:10" ht="22.5" customHeight="1">
      <c r="A40" s="185" t="s">
        <v>31</v>
      </c>
      <c r="B40" s="185"/>
      <c r="C40" s="185"/>
      <c r="D40" s="185"/>
      <c r="E40" s="185"/>
      <c r="F40" s="185"/>
      <c r="G40" s="185"/>
      <c r="H40" s="82"/>
      <c r="I40" s="82"/>
      <c r="J40" s="83"/>
    </row>
    <row r="41" spans="1:10">
      <c r="A41" s="61"/>
      <c r="B41" s="61"/>
      <c r="C41" s="61"/>
      <c r="D41" s="61"/>
      <c r="E41" s="61"/>
      <c r="F41" s="61"/>
      <c r="G41" s="61"/>
      <c r="H41" s="61"/>
      <c r="I41" s="61"/>
      <c r="J41" s="61"/>
    </row>
    <row r="42" spans="1:10" ht="16.5" thickBot="1">
      <c r="A42" s="62" t="s">
        <v>137</v>
      </c>
      <c r="B42" s="62"/>
      <c r="C42" s="62"/>
      <c r="D42" s="62"/>
      <c r="E42" s="62"/>
      <c r="F42" s="62"/>
      <c r="G42" s="62"/>
      <c r="H42" s="62"/>
      <c r="I42" s="62"/>
      <c r="J42" s="62"/>
    </row>
    <row r="43" spans="1:10" ht="75" customHeight="1" thickBot="1">
      <c r="A43" s="84"/>
      <c r="B43" s="186"/>
      <c r="C43" s="187"/>
      <c r="D43" s="187"/>
      <c r="E43" s="187"/>
      <c r="F43" s="187"/>
      <c r="G43" s="187"/>
      <c r="H43" s="187"/>
      <c r="I43" s="188"/>
      <c r="J43" s="84"/>
    </row>
    <row r="44" spans="1:10" ht="15.75" thickBot="1">
      <c r="A44" s="61"/>
      <c r="B44" s="61"/>
      <c r="C44" s="61"/>
      <c r="D44" s="61"/>
      <c r="E44" s="61"/>
      <c r="F44" s="61"/>
      <c r="G44" s="61"/>
      <c r="H44" s="61"/>
      <c r="I44" s="61"/>
      <c r="J44" s="61"/>
    </row>
    <row r="45" spans="1:10" ht="15.75" thickTop="1">
      <c r="A45" s="61" t="s">
        <v>148</v>
      </c>
      <c r="B45" s="61"/>
      <c r="C45" s="61"/>
      <c r="D45" s="61"/>
      <c r="E45" s="61"/>
      <c r="F45" s="61"/>
      <c r="G45" s="61"/>
      <c r="H45" s="38"/>
      <c r="I45" s="61" t="s">
        <v>54</v>
      </c>
      <c r="J45" s="61"/>
    </row>
    <row r="46" spans="1:10" ht="15.75" thickBot="1">
      <c r="A46" s="61"/>
      <c r="B46" s="61"/>
      <c r="C46" s="61"/>
      <c r="D46" s="61"/>
      <c r="E46" s="61"/>
      <c r="F46" s="61"/>
      <c r="G46" s="61"/>
      <c r="H46" s="39"/>
      <c r="I46" s="61" t="s">
        <v>130</v>
      </c>
      <c r="J46" s="61"/>
    </row>
    <row r="47" spans="1:10" ht="15.75" thickTop="1">
      <c r="A47" s="61"/>
      <c r="B47" s="61"/>
      <c r="C47" s="61"/>
      <c r="D47" s="61"/>
      <c r="E47" s="61"/>
      <c r="F47" s="61"/>
      <c r="G47" s="61"/>
      <c r="H47" s="61"/>
      <c r="I47" s="61"/>
      <c r="J47" s="61"/>
    </row>
    <row r="48" spans="1:10" ht="30" customHeight="1">
      <c r="A48" s="189" t="s">
        <v>29</v>
      </c>
      <c r="B48" s="189"/>
      <c r="C48" s="189"/>
      <c r="D48" s="189"/>
      <c r="E48" s="189"/>
      <c r="F48" s="189"/>
      <c r="G48" s="189"/>
      <c r="H48" s="189"/>
      <c r="I48" s="177"/>
      <c r="J48" s="61"/>
    </row>
    <row r="49" spans="1:10">
      <c r="A49" s="85"/>
      <c r="B49" s="85"/>
      <c r="C49" s="85"/>
      <c r="D49" s="85"/>
      <c r="E49" s="85"/>
      <c r="F49" s="85"/>
      <c r="G49" s="85"/>
      <c r="H49" s="85"/>
      <c r="I49" s="61"/>
      <c r="J49" s="61"/>
    </row>
    <row r="54" spans="1:10"/>
    <row r="55" spans="1:10"/>
    <row r="56" spans="1:10"/>
  </sheetData>
  <sheetProtection password="DD67" sheet="1" objects="1" scenarios="1" selectLockedCells="1"/>
  <mergeCells count="15">
    <mergeCell ref="A7:J7"/>
    <mergeCell ref="A40:G40"/>
    <mergeCell ref="B43:I43"/>
    <mergeCell ref="A48:H48"/>
    <mergeCell ref="B26:I26"/>
    <mergeCell ref="B24:I24"/>
    <mergeCell ref="D15:H15"/>
    <mergeCell ref="D16:H16"/>
    <mergeCell ref="D17:H17"/>
    <mergeCell ref="D18:H18"/>
    <mergeCell ref="B16:C16"/>
    <mergeCell ref="D19:H19"/>
    <mergeCell ref="D20:H20"/>
    <mergeCell ref="D21:H21"/>
    <mergeCell ref="B21:C21"/>
  </mergeCells>
  <phoneticPr fontId="4" type="noConversion"/>
  <printOptions horizontalCentered="1"/>
  <pageMargins left="0.25" right="0.25" top="0" bottom="0" header="0.44" footer="0.19"/>
  <pageSetup scale="83" orientation="portrait" r:id="rId1"/>
  <headerFooter alignWithMargins="0">
    <oddHeader>&amp;L&amp;G&amp;C&amp;"-,Regular"&amp;11Kentucky Transportation Cabinet
&amp;"-,Bold"&amp;12Division of Traffic Operations
&amp;14SCHOOL FLASHER REQUEST&amp;R&amp;"-,Regular"&amp;12TC 72-107
10/2013</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247650</xdr:colOff>
                    <xdr:row>8</xdr:row>
                    <xdr:rowOff>0</xdr:rowOff>
                  </from>
                  <to>
                    <xdr:col>3</xdr:col>
                    <xdr:colOff>247650</xdr:colOff>
                    <xdr:row>9</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266700</xdr:colOff>
                    <xdr:row>8</xdr:row>
                    <xdr:rowOff>0</xdr:rowOff>
                  </from>
                  <to>
                    <xdr:col>7</xdr:col>
                    <xdr:colOff>266700</xdr:colOff>
                    <xdr:row>9</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247650</xdr:colOff>
                    <xdr:row>43</xdr:row>
                    <xdr:rowOff>190500</xdr:rowOff>
                  </from>
                  <to>
                    <xdr:col>7</xdr:col>
                    <xdr:colOff>704850</xdr:colOff>
                    <xdr:row>45</xdr:row>
                    <xdr:rowOff>9525</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7</xdr:col>
                    <xdr:colOff>247650</xdr:colOff>
                    <xdr:row>44</xdr:row>
                    <xdr:rowOff>190500</xdr:rowOff>
                  </from>
                  <to>
                    <xdr:col>8</xdr:col>
                    <xdr:colOff>0</xdr:colOff>
                    <xdr:row>46</xdr:row>
                    <xdr:rowOff>9525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238125</xdr:colOff>
                    <xdr:row>8</xdr:row>
                    <xdr:rowOff>9525</xdr:rowOff>
                  </from>
                  <to>
                    <xdr:col>8</xdr:col>
                    <xdr:colOff>219075</xdr:colOff>
                    <xdr:row>9</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7</xdr:col>
                    <xdr:colOff>247650</xdr:colOff>
                    <xdr:row>43</xdr:row>
                    <xdr:rowOff>190500</xdr:rowOff>
                  </from>
                  <to>
                    <xdr:col>7</xdr:col>
                    <xdr:colOff>704850</xdr:colOff>
                    <xdr:row>45</xdr:row>
                    <xdr:rowOff>9525</xdr:rowOff>
                  </to>
                </anchor>
              </controlPr>
            </control>
          </mc:Choice>
        </mc:AlternateContent>
        <mc:AlternateContent xmlns:mc="http://schemas.openxmlformats.org/markup-compatibility/2006">
          <mc:Choice Requires="x14">
            <control shapeId="1041" r:id="rId11" name="Check Box 17">
              <controlPr locked="0" defaultSize="0" autoFill="0" autoLine="0" autoPict="0">
                <anchor moveWithCells="1">
                  <from>
                    <xdr:col>7</xdr:col>
                    <xdr:colOff>247650</xdr:colOff>
                    <xdr:row>44</xdr:row>
                    <xdr:rowOff>190500</xdr:rowOff>
                  </from>
                  <to>
                    <xdr:col>8</xdr:col>
                    <xdr:colOff>0</xdr:colOff>
                    <xdr:row>46</xdr:row>
                    <xdr:rowOff>9525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7</xdr:col>
                    <xdr:colOff>247650</xdr:colOff>
                    <xdr:row>43</xdr:row>
                    <xdr:rowOff>190500</xdr:rowOff>
                  </from>
                  <to>
                    <xdr:col>7</xdr:col>
                    <xdr:colOff>704850</xdr:colOff>
                    <xdr:row>45</xdr:row>
                    <xdr:rowOff>9525</xdr:rowOff>
                  </to>
                </anchor>
              </controlPr>
            </control>
          </mc:Choice>
        </mc:AlternateContent>
        <mc:AlternateContent xmlns:mc="http://schemas.openxmlformats.org/markup-compatibility/2006">
          <mc:Choice Requires="x14">
            <control shapeId="1043" r:id="rId13" name="Check Box 19">
              <controlPr locked="0" defaultSize="0" autoFill="0" autoLine="0" autoPict="0">
                <anchor moveWithCells="1">
                  <from>
                    <xdr:col>7</xdr:col>
                    <xdr:colOff>247650</xdr:colOff>
                    <xdr:row>44</xdr:row>
                    <xdr:rowOff>190500</xdr:rowOff>
                  </from>
                  <to>
                    <xdr:col>8</xdr:col>
                    <xdr:colOff>0</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0"/>
  </sheetPr>
  <dimension ref="A1:K44"/>
  <sheetViews>
    <sheetView showGridLines="0" view="pageBreakPreview" zoomScaleNormal="125" zoomScaleSheetLayoutView="100" workbookViewId="0">
      <selection activeCell="D4" sqref="D4:H4"/>
    </sheetView>
  </sheetViews>
  <sheetFormatPr defaultColWidth="0" defaultRowHeight="15" zeroHeight="1"/>
  <cols>
    <col min="1" max="1" width="3.7109375" style="1" customWidth="1"/>
    <col min="2" max="2" width="14.28515625" style="1" bestFit="1" customWidth="1"/>
    <col min="3" max="3" width="5.85546875" style="1" customWidth="1"/>
    <col min="4" max="8" width="9.140625" style="1" customWidth="1"/>
    <col min="9" max="9" width="5.7109375" style="1" customWidth="1"/>
    <col min="10" max="10" width="3.7109375" style="1" customWidth="1"/>
    <col min="11" max="11" width="5" style="1" customWidth="1"/>
    <col min="12" max="16384" width="9.140625" style="1" hidden="1"/>
  </cols>
  <sheetData>
    <row r="1" spans="2:10" ht="15.75">
      <c r="B1" s="2"/>
      <c r="C1" s="3"/>
      <c r="D1" s="3"/>
      <c r="E1" s="3"/>
      <c r="F1" s="3"/>
      <c r="G1" s="3"/>
      <c r="H1" s="3"/>
      <c r="I1" s="3"/>
      <c r="J1" s="3"/>
    </row>
    <row r="2" spans="2:10">
      <c r="B2" s="4" t="s">
        <v>19</v>
      </c>
      <c r="C2" s="5"/>
      <c r="D2" s="5"/>
      <c r="E2" s="5"/>
      <c r="F2" s="5"/>
      <c r="G2" s="5"/>
      <c r="H2" s="5"/>
      <c r="I2" s="5"/>
      <c r="J2" s="5"/>
    </row>
    <row r="3" spans="2:10">
      <c r="B3" s="6"/>
      <c r="C3" s="6"/>
      <c r="D3" s="6"/>
      <c r="E3" s="6"/>
      <c r="F3" s="6"/>
      <c r="G3" s="6"/>
      <c r="H3" s="6"/>
      <c r="I3" s="6"/>
      <c r="J3" s="6"/>
    </row>
    <row r="4" spans="2:10">
      <c r="B4" s="6" t="s">
        <v>3</v>
      </c>
      <c r="C4" s="6"/>
      <c r="D4" s="201"/>
      <c r="E4" s="201"/>
      <c r="F4" s="201"/>
      <c r="G4" s="201"/>
      <c r="H4" s="201"/>
      <c r="I4" s="6"/>
      <c r="J4" s="6"/>
    </row>
    <row r="5" spans="2:10">
      <c r="B5" s="6"/>
      <c r="C5" s="6"/>
      <c r="D5" s="6"/>
      <c r="E5" s="6"/>
      <c r="F5" s="6"/>
      <c r="G5" s="6"/>
      <c r="H5" s="6"/>
      <c r="I5" s="6"/>
      <c r="J5" s="6"/>
    </row>
    <row r="6" spans="2:10">
      <c r="B6" s="6" t="s">
        <v>4</v>
      </c>
      <c r="C6" s="6"/>
      <c r="D6" s="201"/>
      <c r="E6" s="201"/>
      <c r="F6" s="201"/>
      <c r="G6" s="201"/>
      <c r="H6" s="201"/>
      <c r="I6" s="6"/>
      <c r="J6" s="6"/>
    </row>
    <row r="7" spans="2:10">
      <c r="B7" s="6"/>
      <c r="C7" s="6"/>
      <c r="D7" s="6"/>
      <c r="E7" s="6"/>
      <c r="F7" s="6"/>
      <c r="G7" s="6"/>
      <c r="H7" s="6"/>
      <c r="I7" s="6"/>
      <c r="J7" s="6"/>
    </row>
    <row r="8" spans="2:10">
      <c r="B8" s="6" t="s">
        <v>5</v>
      </c>
      <c r="C8" s="6"/>
      <c r="D8" s="201"/>
      <c r="E8" s="201"/>
      <c r="F8" s="201"/>
      <c r="G8" s="201"/>
      <c r="H8" s="201"/>
      <c r="I8" s="6"/>
      <c r="J8" s="6"/>
    </row>
    <row r="9" spans="2:10">
      <c r="B9" s="6"/>
      <c r="C9" s="6"/>
      <c r="D9" s="6"/>
      <c r="E9" s="6"/>
      <c r="F9" s="6"/>
      <c r="G9" s="6"/>
      <c r="H9" s="6"/>
      <c r="I9" s="6"/>
      <c r="J9" s="6"/>
    </row>
    <row r="10" spans="2:10">
      <c r="B10" s="7" t="s">
        <v>10</v>
      </c>
      <c r="C10" s="8"/>
      <c r="D10" s="8"/>
      <c r="E10" s="8"/>
      <c r="F10" s="8"/>
      <c r="G10" s="8"/>
      <c r="H10" s="8"/>
      <c r="I10" s="8"/>
      <c r="J10" s="6"/>
    </row>
    <row r="11" spans="2:10">
      <c r="B11" s="7" t="s">
        <v>11</v>
      </c>
      <c r="C11" s="6"/>
      <c r="D11" s="6"/>
      <c r="E11" s="6"/>
      <c r="F11" s="6"/>
      <c r="G11" s="6"/>
      <c r="H11" s="6"/>
      <c r="I11" s="6"/>
      <c r="J11" s="6"/>
    </row>
    <row r="12" spans="2:10">
      <c r="B12" s="7"/>
      <c r="C12" s="6"/>
      <c r="D12" s="6"/>
      <c r="E12" s="6"/>
      <c r="F12" s="6"/>
      <c r="G12" s="6"/>
      <c r="H12" s="6"/>
      <c r="I12" s="6"/>
      <c r="J12" s="6"/>
    </row>
    <row r="13" spans="2:10">
      <c r="B13" s="6" t="s">
        <v>6</v>
      </c>
      <c r="C13" s="6"/>
      <c r="D13" s="201"/>
      <c r="E13" s="201"/>
      <c r="F13" s="201"/>
      <c r="G13" s="201"/>
      <c r="H13" s="201"/>
      <c r="I13" s="6"/>
      <c r="J13" s="6"/>
    </row>
    <row r="14" spans="2:10">
      <c r="B14" s="6"/>
      <c r="C14" s="6"/>
      <c r="D14" s="6"/>
      <c r="E14" s="6"/>
      <c r="F14" s="6"/>
      <c r="G14" s="6"/>
      <c r="H14" s="6"/>
      <c r="I14" s="6"/>
      <c r="J14" s="6"/>
    </row>
    <row r="15" spans="2:10">
      <c r="B15" s="6" t="s">
        <v>7</v>
      </c>
      <c r="C15" s="6"/>
      <c r="D15" s="201"/>
      <c r="E15" s="201"/>
      <c r="F15" s="201"/>
      <c r="G15" s="201"/>
      <c r="H15" s="201"/>
      <c r="I15" s="6"/>
      <c r="J15" s="6"/>
    </row>
    <row r="16" spans="2:10">
      <c r="B16" s="6"/>
      <c r="C16" s="6"/>
      <c r="D16" s="6"/>
      <c r="E16" s="6"/>
      <c r="F16" s="6"/>
      <c r="G16" s="6"/>
      <c r="H16" s="6"/>
      <c r="I16" s="6"/>
      <c r="J16" s="6"/>
    </row>
    <row r="17" spans="1:10">
      <c r="B17" s="6" t="s">
        <v>8</v>
      </c>
      <c r="C17" s="6"/>
      <c r="D17" s="203"/>
      <c r="E17" s="201"/>
      <c r="F17" s="201"/>
      <c r="G17" s="201"/>
      <c r="H17" s="201"/>
      <c r="I17" s="6"/>
      <c r="J17" s="6"/>
    </row>
    <row r="18" spans="1:10">
      <c r="B18" s="6"/>
      <c r="C18" s="6"/>
      <c r="D18" s="6"/>
      <c r="E18" s="6"/>
      <c r="F18" s="6"/>
      <c r="G18" s="6"/>
      <c r="H18" s="6"/>
      <c r="I18" s="6"/>
      <c r="J18" s="6"/>
    </row>
    <row r="19" spans="1:10">
      <c r="B19" s="6"/>
      <c r="C19" s="6"/>
      <c r="D19" s="6"/>
      <c r="E19" s="6"/>
      <c r="F19" s="6"/>
      <c r="G19" s="6"/>
      <c r="H19" s="6"/>
      <c r="I19" s="6"/>
      <c r="J19" s="6"/>
    </row>
    <row r="20" spans="1:10">
      <c r="B20" s="7" t="s">
        <v>9</v>
      </c>
      <c r="C20" s="6"/>
      <c r="D20" s="6"/>
      <c r="E20" s="6"/>
      <c r="F20" s="6"/>
      <c r="G20" s="6"/>
      <c r="H20" s="6"/>
      <c r="I20" s="6"/>
      <c r="J20" s="6"/>
    </row>
    <row r="21" spans="1:10">
      <c r="B21" s="6"/>
      <c r="C21" s="6"/>
      <c r="D21" s="6"/>
      <c r="E21" s="6"/>
      <c r="F21" s="6"/>
      <c r="G21" s="6"/>
      <c r="H21" s="6"/>
      <c r="I21" s="6"/>
      <c r="J21" s="6"/>
    </row>
    <row r="22" spans="1:10">
      <c r="B22" s="6" t="s">
        <v>12</v>
      </c>
      <c r="C22" s="6"/>
      <c r="D22" s="202"/>
      <c r="E22" s="201"/>
      <c r="F22" s="201"/>
      <c r="G22" s="201"/>
      <c r="H22" s="201"/>
      <c r="I22" s="6"/>
      <c r="J22" s="6"/>
    </row>
    <row r="23" spans="1:10">
      <c r="B23" s="6"/>
      <c r="C23" s="6"/>
      <c r="D23" s="6"/>
      <c r="E23" s="6"/>
      <c r="F23" s="6"/>
      <c r="G23" s="6"/>
      <c r="H23" s="6"/>
      <c r="I23" s="6"/>
      <c r="J23" s="6"/>
    </row>
    <row r="24" spans="1:10">
      <c r="B24" s="6" t="s">
        <v>13</v>
      </c>
      <c r="C24" s="6"/>
      <c r="D24" s="202"/>
      <c r="E24" s="201"/>
      <c r="F24" s="201"/>
      <c r="G24" s="201"/>
      <c r="H24" s="201"/>
      <c r="I24" s="6"/>
      <c r="J24" s="6"/>
    </row>
    <row r="25" spans="1:10">
      <c r="B25" s="6"/>
      <c r="C25" s="6"/>
      <c r="D25" s="6"/>
      <c r="E25" s="6"/>
      <c r="F25" s="6"/>
      <c r="G25" s="6"/>
      <c r="H25" s="6"/>
      <c r="I25" s="6"/>
      <c r="J25" s="6"/>
    </row>
    <row r="26" spans="1:10">
      <c r="B26" s="6"/>
      <c r="C26" s="6"/>
      <c r="D26" s="6"/>
      <c r="E26" s="6"/>
      <c r="F26" s="6"/>
      <c r="G26" s="6"/>
      <c r="H26" s="6"/>
      <c r="I26" s="6"/>
      <c r="J26" s="6"/>
    </row>
    <row r="27" spans="1:10">
      <c r="A27" s="36"/>
      <c r="B27" s="37" t="s">
        <v>14</v>
      </c>
      <c r="C27" s="21"/>
      <c r="D27" s="21"/>
      <c r="E27" s="21"/>
      <c r="F27" s="199"/>
      <c r="G27" s="199"/>
      <c r="H27" s="199"/>
      <c r="I27" s="199"/>
      <c r="J27" s="21"/>
    </row>
    <row r="28" spans="1:10">
      <c r="A28" s="36"/>
      <c r="B28" s="199"/>
      <c r="C28" s="199"/>
      <c r="D28" s="199"/>
      <c r="E28" s="199"/>
      <c r="F28" s="199"/>
      <c r="G28" s="199"/>
      <c r="H28" s="199"/>
      <c r="I28" s="199"/>
      <c r="J28" s="21"/>
    </row>
    <row r="29" spans="1:10">
      <c r="A29" s="36"/>
      <c r="B29" s="200"/>
      <c r="C29" s="200"/>
      <c r="D29" s="200"/>
      <c r="E29" s="200"/>
      <c r="F29" s="200"/>
      <c r="G29" s="200"/>
      <c r="H29" s="200"/>
      <c r="I29" s="200"/>
      <c r="J29" s="21"/>
    </row>
    <row r="30" spans="1:10">
      <c r="A30" s="36"/>
      <c r="B30" s="200"/>
      <c r="C30" s="200"/>
      <c r="D30" s="200"/>
      <c r="E30" s="200"/>
      <c r="F30" s="200"/>
      <c r="G30" s="200"/>
      <c r="H30" s="200"/>
      <c r="I30" s="200"/>
      <c r="J30" s="21"/>
    </row>
    <row r="31" spans="1:10">
      <c r="A31" s="36"/>
      <c r="B31" s="200"/>
      <c r="C31" s="200"/>
      <c r="D31" s="200"/>
      <c r="E31" s="200"/>
      <c r="F31" s="200"/>
      <c r="G31" s="200"/>
      <c r="H31" s="200"/>
      <c r="I31" s="200"/>
      <c r="J31" s="21"/>
    </row>
    <row r="32" spans="1:10">
      <c r="A32" s="36"/>
      <c r="B32" s="37" t="s">
        <v>15</v>
      </c>
      <c r="C32" s="199"/>
      <c r="D32" s="199"/>
      <c r="E32" s="199"/>
      <c r="F32" s="21"/>
      <c r="G32" s="21"/>
      <c r="H32" s="21"/>
      <c r="I32" s="21"/>
      <c r="J32" s="21"/>
    </row>
    <row r="33" spans="1:10">
      <c r="A33" s="36"/>
      <c r="B33" s="21"/>
      <c r="C33" s="21"/>
      <c r="D33" s="21"/>
      <c r="E33" s="21"/>
      <c r="F33" s="21"/>
      <c r="G33" s="21"/>
      <c r="H33" s="21"/>
      <c r="I33" s="21"/>
      <c r="J33" s="21"/>
    </row>
    <row r="34" spans="1:10">
      <c r="A34" s="36"/>
      <c r="B34" s="21"/>
      <c r="C34" s="21"/>
      <c r="D34" s="21"/>
      <c r="E34" s="21"/>
      <c r="F34" s="21"/>
      <c r="G34" s="21"/>
      <c r="H34" s="21"/>
      <c r="I34" s="21"/>
      <c r="J34" s="21"/>
    </row>
    <row r="35" spans="1:10">
      <c r="A35" s="36"/>
      <c r="B35" s="21"/>
      <c r="C35" s="21"/>
      <c r="D35" s="21"/>
      <c r="E35" s="21"/>
      <c r="F35" s="21"/>
      <c r="G35" s="21"/>
      <c r="H35" s="21"/>
      <c r="I35" s="21"/>
      <c r="J35" s="21"/>
    </row>
    <row r="36" spans="1:10" ht="15.75" thickBot="1">
      <c r="A36" s="36"/>
      <c r="B36" s="22"/>
      <c r="C36" s="22"/>
      <c r="D36" s="22"/>
      <c r="E36" s="22"/>
      <c r="F36" s="22"/>
      <c r="G36" s="22"/>
      <c r="H36" s="22"/>
      <c r="I36" s="22"/>
      <c r="J36" s="22"/>
    </row>
    <row r="37" spans="1:10" ht="15.75">
      <c r="B37" s="9" t="s">
        <v>16</v>
      </c>
      <c r="C37" s="10"/>
      <c r="D37" s="10"/>
      <c r="E37" s="10"/>
      <c r="F37" s="10"/>
      <c r="G37" s="10"/>
      <c r="H37" s="10"/>
      <c r="I37" s="10"/>
      <c r="J37" s="11"/>
    </row>
    <row r="38" spans="1:10">
      <c r="B38" s="12"/>
      <c r="C38" s="13"/>
      <c r="D38" s="13"/>
      <c r="E38" s="13"/>
      <c r="F38" s="13"/>
      <c r="G38" s="13"/>
      <c r="H38" s="13"/>
      <c r="I38" s="13"/>
      <c r="J38" s="14"/>
    </row>
    <row r="39" spans="1:10">
      <c r="B39" s="15" t="s">
        <v>17</v>
      </c>
      <c r="C39" s="13"/>
      <c r="D39" s="13"/>
      <c r="E39" s="26"/>
      <c r="F39" s="26"/>
      <c r="G39" s="26"/>
      <c r="H39" s="26"/>
      <c r="I39" s="26"/>
      <c r="J39" s="27"/>
    </row>
    <row r="40" spans="1:10">
      <c r="B40" s="12"/>
      <c r="C40" s="13"/>
      <c r="D40" s="13"/>
      <c r="E40" s="13"/>
      <c r="F40" s="13"/>
      <c r="G40" s="13"/>
      <c r="H40" s="13"/>
      <c r="I40" s="13"/>
      <c r="J40" s="14"/>
    </row>
    <row r="41" spans="1:10">
      <c r="B41" s="15" t="s">
        <v>18</v>
      </c>
      <c r="C41" s="13"/>
      <c r="D41" s="13"/>
      <c r="E41" s="26"/>
      <c r="F41" s="26"/>
      <c r="G41" s="26"/>
      <c r="H41" s="26"/>
      <c r="I41" s="26"/>
      <c r="J41" s="27"/>
    </row>
    <row r="42" spans="1:10" ht="15.75" thickBot="1">
      <c r="B42" s="16"/>
      <c r="C42" s="17"/>
      <c r="D42" s="17"/>
      <c r="E42" s="17"/>
      <c r="F42" s="17"/>
      <c r="G42" s="17"/>
      <c r="H42" s="17"/>
      <c r="I42" s="17"/>
      <c r="J42" s="18"/>
    </row>
    <row r="43" spans="1:10"/>
    <row r="44" spans="1:10"/>
  </sheetData>
  <sheetProtection password="DD67" sheet="1" objects="1" scenarios="1" selectLockedCells="1"/>
  <mergeCells count="14">
    <mergeCell ref="D13:H13"/>
    <mergeCell ref="D8:H8"/>
    <mergeCell ref="D6:H6"/>
    <mergeCell ref="D4:H4"/>
    <mergeCell ref="D24:H24"/>
    <mergeCell ref="D22:H22"/>
    <mergeCell ref="D17:H17"/>
    <mergeCell ref="D15:H15"/>
    <mergeCell ref="C32:E32"/>
    <mergeCell ref="F27:I27"/>
    <mergeCell ref="B29:I29"/>
    <mergeCell ref="B28:I28"/>
    <mergeCell ref="B30:I30"/>
    <mergeCell ref="B31:I31"/>
  </mergeCells>
  <phoneticPr fontId="4" type="noConversion"/>
  <printOptions horizontalCentered="1"/>
  <pageMargins left="0.75" right="0.75" top="1" bottom="1" header="0.5" footer="0.5"/>
  <pageSetup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2"/>
    <pageSetUpPr fitToPage="1"/>
  </sheetPr>
  <dimension ref="A1:O58"/>
  <sheetViews>
    <sheetView zoomScaleNormal="100" zoomScaleSheetLayoutView="100" workbookViewId="0">
      <selection activeCell="E21" sqref="E21:G21"/>
    </sheetView>
  </sheetViews>
  <sheetFormatPr defaultColWidth="0" defaultRowHeight="12.75" zeroHeight="1"/>
  <cols>
    <col min="1" max="1" width="5.7109375" style="124" customWidth="1"/>
    <col min="2" max="2" width="8.28515625" style="124" customWidth="1"/>
    <col min="3" max="5" width="11.7109375" style="124" customWidth="1"/>
    <col min="6" max="6" width="10.140625" style="124" customWidth="1"/>
    <col min="7" max="7" width="8.85546875" style="124" customWidth="1"/>
    <col min="8" max="8" width="15" style="124" customWidth="1"/>
    <col min="9" max="9" width="9.28515625" style="124" customWidth="1"/>
    <col min="10" max="10" width="7.140625" style="124" customWidth="1"/>
    <col min="11" max="13" width="9.140625" style="54" customWidth="1"/>
    <col min="14" max="14" width="11.42578125" hidden="1" customWidth="1"/>
    <col min="15" max="15" width="10.42578125" hidden="1" customWidth="1"/>
    <col min="16" max="16384" width="9.140625" hidden="1"/>
  </cols>
  <sheetData>
    <row r="1" spans="1:13" ht="15">
      <c r="A1" s="217" t="s">
        <v>33</v>
      </c>
      <c r="B1" s="217"/>
      <c r="C1" s="217"/>
      <c r="D1" s="217"/>
      <c r="E1" s="217"/>
      <c r="F1" s="217"/>
      <c r="G1" s="217"/>
      <c r="H1" s="217"/>
      <c r="I1" s="217"/>
      <c r="J1" s="217"/>
    </row>
    <row r="2" spans="1:13" ht="15">
      <c r="A2" s="217" t="s">
        <v>34</v>
      </c>
      <c r="B2" s="217"/>
      <c r="C2" s="217"/>
      <c r="D2" s="217"/>
      <c r="E2" s="217"/>
      <c r="F2" s="217"/>
      <c r="G2" s="217"/>
      <c r="H2" s="217"/>
      <c r="I2" s="217"/>
      <c r="J2" s="217"/>
    </row>
    <row r="3" spans="1:13" ht="15">
      <c r="A3" s="217" t="s">
        <v>35</v>
      </c>
      <c r="B3" s="217"/>
      <c r="C3" s="217"/>
      <c r="D3" s="217"/>
      <c r="E3" s="217"/>
      <c r="F3" s="217"/>
      <c r="G3" s="217"/>
      <c r="H3" s="217"/>
      <c r="I3" s="217"/>
      <c r="J3" s="217"/>
    </row>
    <row r="4" spans="1:13" s="31" customFormat="1" ht="9">
      <c r="A4" s="98"/>
      <c r="B4" s="98"/>
      <c r="C4" s="98"/>
      <c r="D4" s="98"/>
      <c r="E4" s="98"/>
      <c r="F4" s="98"/>
      <c r="G4" s="98"/>
      <c r="H4" s="98"/>
      <c r="I4" s="98"/>
      <c r="J4" s="100"/>
      <c r="K4" s="55"/>
      <c r="L4" s="55"/>
      <c r="M4" s="55"/>
    </row>
    <row r="5" spans="1:13" s="32" customFormat="1" ht="15">
      <c r="A5" s="99" t="s">
        <v>53</v>
      </c>
      <c r="B5" s="99"/>
      <c r="C5" s="99"/>
      <c r="D5" s="101"/>
      <c r="E5" s="102"/>
      <c r="F5" s="102"/>
      <c r="G5" s="102"/>
      <c r="H5" s="102"/>
      <c r="I5" s="102"/>
      <c r="J5" s="101"/>
      <c r="K5" s="56"/>
      <c r="L5" s="56"/>
      <c r="M5" s="56"/>
    </row>
    <row r="6" spans="1:13" s="32" customFormat="1" ht="15">
      <c r="A6" s="99" t="s">
        <v>34</v>
      </c>
      <c r="B6" s="99"/>
      <c r="C6" s="99"/>
      <c r="D6" s="101"/>
      <c r="E6" s="102"/>
      <c r="F6" s="102"/>
      <c r="G6" s="102" t="s">
        <v>36</v>
      </c>
      <c r="H6" s="102"/>
      <c r="I6" s="102"/>
      <c r="J6" s="102"/>
      <c r="K6" s="56"/>
      <c r="L6" s="56"/>
      <c r="M6" s="56"/>
    </row>
    <row r="7" spans="1:13" s="31" customFormat="1" ht="9">
      <c r="A7" s="98"/>
      <c r="B7" s="98"/>
      <c r="C7" s="98"/>
      <c r="D7" s="98"/>
      <c r="E7" s="98"/>
      <c r="F7" s="98"/>
      <c r="G7" s="98"/>
      <c r="H7" s="98"/>
      <c r="I7" s="98"/>
      <c r="J7" s="100"/>
      <c r="K7" s="55"/>
      <c r="L7" s="55"/>
      <c r="M7" s="55"/>
    </row>
    <row r="8" spans="1:13" s="32" customFormat="1" ht="15">
      <c r="A8" s="102"/>
      <c r="B8" s="102"/>
      <c r="C8" s="102"/>
      <c r="D8" s="102"/>
      <c r="E8" s="102"/>
      <c r="F8" s="102"/>
      <c r="G8" s="216" t="s">
        <v>37</v>
      </c>
      <c r="H8" s="216"/>
      <c r="I8" s="218"/>
      <c r="J8" s="218"/>
      <c r="K8" s="56"/>
      <c r="L8" s="56"/>
      <c r="M8" s="56"/>
    </row>
    <row r="9" spans="1:13" s="31" customFormat="1" ht="9">
      <c r="A9" s="98"/>
      <c r="B9" s="98"/>
      <c r="C9" s="98"/>
      <c r="D9" s="98"/>
      <c r="E9" s="98"/>
      <c r="F9" s="98"/>
      <c r="G9" s="98"/>
      <c r="H9" s="98"/>
      <c r="I9" s="98"/>
      <c r="J9" s="100"/>
      <c r="K9" s="55"/>
      <c r="L9" s="55"/>
      <c r="M9" s="55"/>
    </row>
    <row r="10" spans="1:13" s="32" customFormat="1" ht="15">
      <c r="A10" s="102" t="s">
        <v>38</v>
      </c>
      <c r="B10" s="102" t="s">
        <v>46</v>
      </c>
      <c r="C10" s="102"/>
      <c r="D10" s="102"/>
      <c r="E10" s="102"/>
      <c r="F10" s="102"/>
      <c r="G10" s="102"/>
      <c r="H10" s="102"/>
      <c r="I10" s="102"/>
      <c r="J10" s="101"/>
      <c r="K10" s="56"/>
      <c r="L10" s="56"/>
      <c r="M10" s="56"/>
    </row>
    <row r="11" spans="1:13" s="32" customFormat="1" ht="15">
      <c r="A11" s="101"/>
      <c r="B11" s="102" t="s">
        <v>47</v>
      </c>
      <c r="C11" s="102"/>
      <c r="D11" s="102"/>
      <c r="E11" s="102"/>
      <c r="F11" s="102"/>
      <c r="G11" s="102"/>
      <c r="H11" s="102"/>
      <c r="I11" s="102"/>
      <c r="J11" s="101"/>
      <c r="K11" s="56"/>
      <c r="L11" s="56"/>
      <c r="M11" s="56"/>
    </row>
    <row r="12" spans="1:13" s="31" customFormat="1" ht="9">
      <c r="A12" s="100"/>
      <c r="B12" s="98"/>
      <c r="C12" s="98"/>
      <c r="D12" s="103"/>
      <c r="E12" s="98"/>
      <c r="F12" s="98"/>
      <c r="G12" s="98"/>
      <c r="H12" s="98"/>
      <c r="I12" s="98"/>
      <c r="J12" s="100"/>
      <c r="K12" s="55"/>
      <c r="L12" s="55"/>
      <c r="M12" s="55"/>
    </row>
    <row r="13" spans="1:13" s="32" customFormat="1" ht="15">
      <c r="A13" s="102" t="s">
        <v>39</v>
      </c>
      <c r="B13" s="102" t="s">
        <v>50</v>
      </c>
      <c r="C13" s="102"/>
      <c r="D13" s="102"/>
      <c r="E13" s="102"/>
      <c r="F13" s="102"/>
      <c r="G13" s="102"/>
      <c r="H13" s="102"/>
      <c r="I13" s="102"/>
      <c r="J13" s="101"/>
      <c r="K13" s="56"/>
      <c r="L13" s="56"/>
      <c r="M13" s="56"/>
    </row>
    <row r="14" spans="1:13" s="31" customFormat="1" ht="9">
      <c r="A14" s="98"/>
      <c r="B14" s="98"/>
      <c r="C14" s="98"/>
      <c r="D14" s="98"/>
      <c r="E14" s="98"/>
      <c r="F14" s="98"/>
      <c r="G14" s="98"/>
      <c r="H14" s="98"/>
      <c r="I14" s="98"/>
      <c r="J14" s="100"/>
      <c r="K14" s="55"/>
      <c r="L14" s="55"/>
      <c r="M14" s="55"/>
    </row>
    <row r="15" spans="1:13" ht="15">
      <c r="A15" s="104"/>
      <c r="B15" s="105"/>
      <c r="C15" s="99" t="s">
        <v>4</v>
      </c>
      <c r="D15" s="215" t="str">
        <f>IF('School Flasher Request Form'!D17=0,"",IF(OR('Traffic Signal Checklist'!AC10,'Traffic Signal Checklist'!AC11=TRUE),'School Flasher Request Form'!D17,""))</f>
        <v/>
      </c>
      <c r="E15" s="215"/>
      <c r="F15" s="215"/>
      <c r="G15" s="215"/>
      <c r="H15" s="215"/>
      <c r="I15" s="104"/>
      <c r="J15" s="105"/>
    </row>
    <row r="16" spans="1:13" s="31" customFormat="1" ht="9">
      <c r="A16" s="98"/>
      <c r="B16" s="100"/>
      <c r="C16" s="98"/>
      <c r="D16" s="106"/>
      <c r="E16" s="106"/>
      <c r="F16" s="106"/>
      <c r="G16" s="106"/>
      <c r="H16" s="100"/>
      <c r="I16" s="98"/>
      <c r="J16" s="100"/>
      <c r="K16" s="55"/>
      <c r="L16" s="55"/>
      <c r="M16" s="55"/>
    </row>
    <row r="17" spans="1:14" ht="15">
      <c r="A17" s="104"/>
      <c r="B17" s="105"/>
      <c r="C17" s="99" t="s">
        <v>3</v>
      </c>
      <c r="D17" s="215" t="str">
        <f>IF('School Flasher Request Form'!D15=0,"",IF(OR('Traffic Signal Checklist'!AC10,'Traffic Signal Checklist'!AC11=TRUE),'School Flasher Request Form'!D15,""))</f>
        <v/>
      </c>
      <c r="E17" s="215"/>
      <c r="F17" s="215"/>
      <c r="G17" s="215"/>
      <c r="H17" s="215"/>
      <c r="I17" s="104"/>
      <c r="J17" s="105"/>
    </row>
    <row r="18" spans="1:14" s="31" customFormat="1" ht="9">
      <c r="A18" s="98"/>
      <c r="B18" s="100"/>
      <c r="C18" s="98"/>
      <c r="D18" s="106"/>
      <c r="E18" s="106"/>
      <c r="F18" s="106"/>
      <c r="G18" s="106"/>
      <c r="H18" s="100"/>
      <c r="I18" s="98"/>
      <c r="J18" s="100"/>
      <c r="K18" s="55"/>
      <c r="L18" s="55"/>
      <c r="M18" s="55"/>
    </row>
    <row r="19" spans="1:14" ht="15">
      <c r="A19" s="104"/>
      <c r="B19" s="105"/>
      <c r="C19" s="99" t="s">
        <v>5</v>
      </c>
      <c r="D19" s="215" t="str">
        <f>IF('School Flasher Request Form'!D18=0,"",IF(OR('Traffic Signal Checklist'!AC10,'Traffic Signal Checklist'!AC11=TRUE),'School Flasher Request Form'!D18,""))</f>
        <v/>
      </c>
      <c r="E19" s="215"/>
      <c r="F19" s="215"/>
      <c r="G19" s="215"/>
      <c r="H19" s="215"/>
      <c r="I19" s="104"/>
      <c r="J19" s="105"/>
    </row>
    <row r="20" spans="1:14" s="31" customFormat="1" ht="9" customHeight="1">
      <c r="A20" s="98"/>
      <c r="B20" s="98"/>
      <c r="C20" s="106"/>
      <c r="D20" s="100"/>
      <c r="E20" s="106"/>
      <c r="F20" s="106"/>
      <c r="G20" s="106"/>
      <c r="H20" s="106"/>
      <c r="I20" s="98"/>
      <c r="J20" s="100"/>
      <c r="K20" s="209" t="s">
        <v>51</v>
      </c>
      <c r="L20" s="209"/>
      <c r="M20" s="210"/>
    </row>
    <row r="21" spans="1:14" ht="15">
      <c r="A21" s="105"/>
      <c r="B21" s="105"/>
      <c r="C21" s="102" t="s">
        <v>40</v>
      </c>
      <c r="D21" s="105"/>
      <c r="E21" s="205"/>
      <c r="F21" s="205"/>
      <c r="G21" s="205"/>
      <c r="H21" s="107"/>
      <c r="I21" s="104"/>
      <c r="J21" s="105"/>
      <c r="K21" s="211"/>
      <c r="L21" s="211"/>
      <c r="M21" s="212"/>
      <c r="N21" s="33"/>
    </row>
    <row r="22" spans="1:14" s="31" customFormat="1" ht="9" customHeight="1">
      <c r="A22" s="98"/>
      <c r="B22" s="108"/>
      <c r="C22" s="108"/>
      <c r="D22" s="109"/>
      <c r="E22" s="109"/>
      <c r="F22" s="109"/>
      <c r="G22" s="109"/>
      <c r="H22" s="109"/>
      <c r="I22" s="98"/>
      <c r="J22" s="100"/>
      <c r="K22" s="213"/>
      <c r="L22" s="213"/>
      <c r="M22" s="214"/>
    </row>
    <row r="23" spans="1:14" ht="15">
      <c r="A23" s="102" t="str">
        <f>IF('Traffic Signal Checklist'!AC12=TRUE,"",IF('School Flasher Request Form'!H11="","",IF('School Flasher Request Form'!H11&gt;=1,CONCATENATE("This Official Order cancels and supercedes Official Order No. ",'School Flasher Request Form'!H11,"."))))</f>
        <v/>
      </c>
      <c r="B23" s="110"/>
      <c r="C23" s="110"/>
      <c r="D23" s="111"/>
      <c r="E23" s="111"/>
      <c r="F23" s="111"/>
      <c r="G23" s="112"/>
      <c r="H23" s="111"/>
      <c r="I23" s="104"/>
      <c r="J23" s="105"/>
    </row>
    <row r="24" spans="1:14" s="31" customFormat="1" ht="9">
      <c r="A24" s="98"/>
      <c r="B24" s="98"/>
      <c r="C24" s="98"/>
      <c r="D24" s="98"/>
      <c r="E24" s="98"/>
      <c r="F24" s="98"/>
      <c r="G24" s="98"/>
      <c r="H24" s="98"/>
      <c r="I24" s="98"/>
      <c r="J24" s="100"/>
      <c r="K24" s="55"/>
      <c r="L24" s="55"/>
      <c r="M24" s="55"/>
    </row>
    <row r="25" spans="1:14" s="32" customFormat="1" ht="46.5" customHeight="1">
      <c r="A25" s="204" t="str">
        <f>IF(OR('Traffic Signal Checklist'!AC10,'Traffic Signal Checklist'!AC11=TRUE),'Memo and OO Data File'!D28,"")</f>
        <v>WHEREAS, the Secretary of Transportation may, upon the basis of an engineering and traffic investigation, establish by Official Order a reasonable and safe speed limit upon any part of a state highway, KRS 189.390 (4),</v>
      </c>
      <c r="B25" s="204"/>
      <c r="C25" s="204"/>
      <c r="D25" s="204"/>
      <c r="E25" s="204"/>
      <c r="F25" s="204"/>
      <c r="G25" s="204"/>
      <c r="H25" s="204"/>
      <c r="I25" s="204"/>
      <c r="J25" s="204"/>
      <c r="K25" s="56"/>
      <c r="L25" s="56"/>
      <c r="M25" s="56"/>
    </row>
    <row r="26" spans="1:14" s="31" customFormat="1" ht="9">
      <c r="A26" s="98"/>
      <c r="B26" s="98"/>
      <c r="C26" s="98"/>
      <c r="D26" s="98"/>
      <c r="E26" s="98"/>
      <c r="F26" s="98"/>
      <c r="G26" s="98"/>
      <c r="H26" s="98"/>
      <c r="I26" s="98"/>
      <c r="J26" s="100"/>
      <c r="K26" s="55"/>
      <c r="L26" s="55"/>
      <c r="M26" s="55"/>
    </row>
    <row r="27" spans="1:14" s="32" customFormat="1" ht="30" customHeight="1">
      <c r="A27" s="208" t="str">
        <f>IF(OR('Traffic Signal Checklist'!AC10,'Traffic Signal Checklist'!AC11=TRUE),'Memo and OO Data File'!D30,"")</f>
        <v>WHEREAS, the speed limit on all highways where school flasher lights are in operation shall be determined by the governmental unit having control of the highway, KRS 189.336 (3),</v>
      </c>
      <c r="B27" s="208"/>
      <c r="C27" s="208"/>
      <c r="D27" s="208"/>
      <c r="E27" s="208"/>
      <c r="F27" s="208"/>
      <c r="G27" s="208"/>
      <c r="H27" s="208"/>
      <c r="I27" s="208"/>
      <c r="J27" s="208"/>
      <c r="K27" s="56"/>
      <c r="L27" s="56"/>
      <c r="M27" s="56"/>
    </row>
    <row r="28" spans="1:14" s="31" customFormat="1" ht="9">
      <c r="A28" s="98"/>
      <c r="B28" s="98"/>
      <c r="C28" s="98"/>
      <c r="D28" s="98"/>
      <c r="E28" s="98"/>
      <c r="F28" s="98"/>
      <c r="G28" s="98"/>
      <c r="H28" s="98"/>
      <c r="I28" s="98"/>
      <c r="J28" s="100"/>
      <c r="K28" s="55"/>
      <c r="L28" s="55"/>
      <c r="M28" s="55"/>
    </row>
    <row r="29" spans="1:14" s="32" customFormat="1" ht="30.75" customHeight="1">
      <c r="A29" s="208" t="str">
        <f>IF(OR('Traffic Signal Checklist'!AC10,'Traffic Signal Checklist'!AC11=TRUE),'Memo and OO Data File'!D32,"")</f>
        <v>NOW, THEREFORE, the speed limit between the points indicated below and during the times the school zone flashers are in operation is hereby fixed as follows:</v>
      </c>
      <c r="B29" s="208"/>
      <c r="C29" s="208"/>
      <c r="D29" s="208"/>
      <c r="E29" s="208"/>
      <c r="F29" s="208"/>
      <c r="G29" s="208"/>
      <c r="H29" s="208"/>
      <c r="I29" s="208"/>
      <c r="J29" s="208"/>
      <c r="K29" s="56"/>
      <c r="L29" s="56"/>
      <c r="M29" s="56"/>
    </row>
    <row r="30" spans="1:14" s="31" customFormat="1" ht="9">
      <c r="A30" s="113"/>
      <c r="B30" s="113"/>
      <c r="C30" s="113"/>
      <c r="D30" s="113"/>
      <c r="E30" s="113"/>
      <c r="F30" s="113"/>
      <c r="G30" s="113"/>
      <c r="H30" s="113"/>
      <c r="I30" s="113"/>
      <c r="J30" s="100"/>
      <c r="K30" s="55"/>
      <c r="L30" s="55"/>
      <c r="M30" s="55"/>
    </row>
    <row r="31" spans="1:14" s="32" customFormat="1" ht="15.75">
      <c r="A31" s="114" t="str">
        <f>IF('Traffic Signal Checklist'!AC12=TRUE,"",IF(('School Flasher Request Form'!I39=""),"",'School Flasher Request Form'!I39))</f>
        <v/>
      </c>
      <c r="B31" s="115" t="s">
        <v>28</v>
      </c>
      <c r="C31" s="206" t="str">
        <f>IF('Traffic Signal Checklist'!AC12=TRUE,"",IF(('School Flasher Request Form'!B26=""),"",'School Flasher Request Form'!B26&amp;"  (MP "&amp;TEXT('School Flasher Request Form'!G28, "#0.00")&amp;" to MP "&amp;TEXT('School Flasher Request Form'!I28, "#0.00")&amp;")"))</f>
        <v/>
      </c>
      <c r="D31" s="206"/>
      <c r="E31" s="206"/>
      <c r="F31" s="206"/>
      <c r="G31" s="206"/>
      <c r="H31" s="206"/>
      <c r="I31" s="206"/>
      <c r="J31" s="101"/>
      <c r="K31" s="56"/>
      <c r="L31" s="56"/>
      <c r="M31" s="56"/>
    </row>
    <row r="32" spans="1:14" s="32" customFormat="1" ht="15">
      <c r="A32" s="116"/>
      <c r="B32" s="116"/>
      <c r="C32" s="206"/>
      <c r="D32" s="206"/>
      <c r="E32" s="206"/>
      <c r="F32" s="206"/>
      <c r="G32" s="206"/>
      <c r="H32" s="206"/>
      <c r="I32" s="206"/>
      <c r="J32" s="101"/>
      <c r="K32" s="56"/>
      <c r="L32" s="56"/>
      <c r="M32" s="56"/>
    </row>
    <row r="33" spans="1:15" ht="15" customHeight="1">
      <c r="A33" s="117"/>
      <c r="B33" s="117"/>
      <c r="C33" s="207"/>
      <c r="D33" s="207"/>
      <c r="E33" s="207"/>
      <c r="F33" s="207"/>
      <c r="G33" s="207"/>
      <c r="H33" s="207"/>
      <c r="I33" s="207"/>
      <c r="J33" s="105"/>
    </row>
    <row r="34" spans="1:15" s="31" customFormat="1" ht="9">
      <c r="A34" s="118"/>
      <c r="B34" s="119"/>
      <c r="C34" s="119"/>
      <c r="D34" s="120"/>
      <c r="E34" s="120"/>
      <c r="F34" s="120"/>
      <c r="G34" s="120"/>
      <c r="H34" s="120"/>
      <c r="I34" s="120"/>
      <c r="J34" s="100"/>
      <c r="K34" s="55"/>
      <c r="L34" s="55"/>
      <c r="M34" s="55"/>
    </row>
    <row r="35" spans="1:15" s="32" customFormat="1" ht="15">
      <c r="A35" s="116" t="s">
        <v>42</v>
      </c>
      <c r="B35" s="116"/>
      <c r="C35" s="116"/>
      <c r="D35" s="121"/>
      <c r="E35" s="121"/>
      <c r="F35" s="121"/>
      <c r="G35" s="121"/>
      <c r="H35" s="121"/>
      <c r="I35" s="121"/>
      <c r="J35" s="101"/>
      <c r="K35" s="56"/>
      <c r="L35" s="56"/>
      <c r="M35" s="56"/>
    </row>
    <row r="36" spans="1:15" s="31" customFormat="1" ht="9">
      <c r="A36" s="119"/>
      <c r="B36" s="119"/>
      <c r="C36" s="119"/>
      <c r="D36" s="119"/>
      <c r="E36" s="119"/>
      <c r="F36" s="119"/>
      <c r="G36" s="119"/>
      <c r="H36" s="119"/>
      <c r="I36" s="119"/>
      <c r="J36" s="100"/>
      <c r="K36" s="55"/>
      <c r="L36" s="55"/>
      <c r="M36" s="55"/>
    </row>
    <row r="37" spans="1:15" s="32" customFormat="1" ht="15">
      <c r="A37" s="116" t="s">
        <v>215</v>
      </c>
      <c r="B37" s="116"/>
      <c r="C37" s="116"/>
      <c r="D37" s="121"/>
      <c r="E37" s="121"/>
      <c r="F37" s="121"/>
      <c r="G37" s="121"/>
      <c r="H37" s="121" t="str">
        <f ca="1">CONCATENATE(", ",O37,".")</f>
        <v>, 2022.</v>
      </c>
      <c r="I37" s="121"/>
      <c r="J37" s="101"/>
      <c r="K37" s="56"/>
      <c r="L37" s="56"/>
      <c r="M37" s="56"/>
      <c r="N37" s="179">
        <f ca="1">TODAY()</f>
        <v>44851</v>
      </c>
      <c r="O37" s="32">
        <f ca="1">YEAR(N37)</f>
        <v>2022</v>
      </c>
    </row>
    <row r="38" spans="1:15" s="31" customFormat="1" ht="9">
      <c r="A38" s="119"/>
      <c r="B38" s="119"/>
      <c r="C38" s="119"/>
      <c r="D38" s="120"/>
      <c r="E38" s="120"/>
      <c r="F38" s="120"/>
      <c r="G38" s="120"/>
      <c r="H38" s="120"/>
      <c r="I38" s="120"/>
      <c r="J38" s="100"/>
      <c r="K38" s="55"/>
      <c r="L38" s="55"/>
      <c r="M38" s="55"/>
    </row>
    <row r="39" spans="1:15" s="32" customFormat="1" ht="15">
      <c r="A39" s="116"/>
      <c r="B39" s="116"/>
      <c r="C39" s="116"/>
      <c r="D39" s="116"/>
      <c r="E39" s="116"/>
      <c r="F39" s="116" t="s">
        <v>43</v>
      </c>
      <c r="G39" s="116"/>
      <c r="H39" s="116"/>
      <c r="I39" s="116"/>
      <c r="J39" s="101"/>
      <c r="K39" s="56"/>
      <c r="L39" s="56"/>
      <c r="M39" s="56"/>
    </row>
    <row r="40" spans="1:15" ht="14.25">
      <c r="A40" s="104"/>
      <c r="B40" s="104"/>
      <c r="C40" s="104"/>
      <c r="D40" s="104"/>
      <c r="E40" s="104"/>
      <c r="F40" s="104"/>
      <c r="G40" s="104"/>
      <c r="H40" s="104"/>
      <c r="I40" s="104"/>
      <c r="J40" s="105"/>
    </row>
    <row r="41" spans="1:15" ht="14.25">
      <c r="A41" s="104"/>
      <c r="B41" s="104"/>
      <c r="C41" s="104"/>
      <c r="D41" s="104"/>
      <c r="E41" s="104"/>
      <c r="F41" s="104"/>
      <c r="G41" s="104"/>
      <c r="H41" s="104"/>
      <c r="I41" s="104"/>
      <c r="J41" s="105"/>
    </row>
    <row r="42" spans="1:15" ht="14.25">
      <c r="A42" s="104"/>
      <c r="B42" s="104"/>
      <c r="C42" s="104"/>
      <c r="D42" s="104"/>
      <c r="E42" s="104"/>
      <c r="F42" s="122"/>
      <c r="G42" s="122"/>
      <c r="H42" s="122"/>
      <c r="I42" s="122"/>
      <c r="J42" s="105"/>
    </row>
    <row r="43" spans="1:15" s="32" customFormat="1" ht="15">
      <c r="A43" s="102"/>
      <c r="B43" s="102"/>
      <c r="C43" s="102"/>
      <c r="D43" s="102"/>
      <c r="E43" s="102"/>
      <c r="F43" s="102" t="str">
        <f>UPPER(Memo!C22)</f>
        <v>TIM THARPE, P.E.</v>
      </c>
      <c r="G43" s="102"/>
      <c r="H43" s="102"/>
      <c r="I43" s="102"/>
      <c r="J43" s="101"/>
      <c r="K43" s="56"/>
      <c r="L43" s="56"/>
      <c r="M43" s="56"/>
    </row>
    <row r="44" spans="1:15" s="32" customFormat="1" ht="15">
      <c r="A44" s="102"/>
      <c r="B44" s="102"/>
      <c r="C44" s="102"/>
      <c r="D44" s="102"/>
      <c r="E44" s="102"/>
      <c r="F44" s="102" t="str">
        <f>UPPER(Memo!C23)</f>
        <v>DIRECTOR</v>
      </c>
      <c r="G44" s="102"/>
      <c r="H44" s="102"/>
      <c r="I44" s="102"/>
      <c r="J44" s="101"/>
      <c r="K44" s="56"/>
      <c r="L44" s="56"/>
      <c r="M44" s="56"/>
    </row>
    <row r="45" spans="1:15" s="32" customFormat="1" ht="15">
      <c r="A45" s="102"/>
      <c r="B45" s="102"/>
      <c r="C45" s="102"/>
      <c r="D45" s="102"/>
      <c r="E45" s="102"/>
      <c r="F45" s="102" t="str">
        <f>UPPER(Memo!C24)</f>
        <v>DIVISION OF TRAFFIC OPERATIONS</v>
      </c>
      <c r="G45" s="102"/>
      <c r="H45" s="102"/>
      <c r="I45" s="102"/>
      <c r="J45" s="101"/>
      <c r="K45" s="56"/>
      <c r="L45" s="56"/>
      <c r="M45" s="56"/>
    </row>
    <row r="46" spans="1:15" s="32" customFormat="1" ht="15">
      <c r="A46" s="102" t="s">
        <v>185</v>
      </c>
      <c r="B46" s="102"/>
      <c r="C46" s="102"/>
      <c r="D46" s="102"/>
      <c r="E46" s="102"/>
      <c r="F46" s="102"/>
      <c r="G46" s="102"/>
      <c r="H46" s="102"/>
      <c r="I46" s="102"/>
      <c r="J46" s="101"/>
      <c r="K46" s="56"/>
      <c r="L46" s="56"/>
      <c r="M46" s="56"/>
    </row>
    <row r="47" spans="1:15" ht="14.25">
      <c r="A47" s="104"/>
      <c r="B47" s="104"/>
      <c r="C47" s="104"/>
      <c r="D47" s="104"/>
      <c r="E47" s="104"/>
      <c r="F47" s="104"/>
      <c r="G47" s="104"/>
      <c r="H47" s="104"/>
      <c r="I47" s="104"/>
      <c r="J47" s="105"/>
    </row>
    <row r="48" spans="1:15" ht="14.25">
      <c r="A48" s="104"/>
      <c r="B48" s="104"/>
      <c r="C48" s="104"/>
      <c r="D48" s="104"/>
      <c r="E48" s="104"/>
      <c r="F48" s="104"/>
      <c r="G48" s="104"/>
      <c r="H48" s="104"/>
      <c r="I48" s="104"/>
      <c r="J48" s="105"/>
    </row>
    <row r="49" spans="1:13" ht="14.25">
      <c r="A49" s="122"/>
      <c r="B49" s="122"/>
      <c r="C49" s="122"/>
      <c r="D49" s="122"/>
      <c r="E49" s="104"/>
      <c r="F49" s="104"/>
      <c r="G49" s="104"/>
      <c r="H49" s="104"/>
      <c r="I49" s="104"/>
      <c r="J49" s="105"/>
    </row>
    <row r="50" spans="1:13" s="32" customFormat="1" ht="15">
      <c r="A50" s="102" t="s">
        <v>44</v>
      </c>
      <c r="B50" s="102"/>
      <c r="C50" s="102"/>
      <c r="D50" s="102"/>
      <c r="E50" s="102"/>
      <c r="F50" s="102"/>
      <c r="G50" s="102"/>
      <c r="H50" s="102"/>
      <c r="I50" s="102"/>
      <c r="J50" s="101"/>
      <c r="K50" s="56"/>
      <c r="L50" s="56"/>
      <c r="M50" s="56"/>
    </row>
    <row r="51" spans="1:13" s="32" customFormat="1" ht="15">
      <c r="A51" s="102" t="s">
        <v>45</v>
      </c>
      <c r="B51" s="102"/>
      <c r="C51" s="102"/>
      <c r="D51" s="102"/>
      <c r="E51" s="102"/>
      <c r="F51" s="102"/>
      <c r="G51" s="102"/>
      <c r="H51" s="102"/>
      <c r="I51" s="102"/>
      <c r="J51" s="101"/>
      <c r="K51" s="56"/>
      <c r="L51" s="56"/>
      <c r="M51" s="56"/>
    </row>
    <row r="52" spans="1:13" s="32" customFormat="1" ht="15">
      <c r="A52" s="102"/>
      <c r="B52" s="102"/>
      <c r="C52" s="102"/>
      <c r="D52" s="102"/>
      <c r="E52" s="102"/>
      <c r="F52" s="102" t="s">
        <v>43</v>
      </c>
      <c r="G52" s="102"/>
      <c r="H52" s="102"/>
      <c r="I52" s="102"/>
      <c r="J52" s="101"/>
      <c r="K52" s="56"/>
      <c r="L52" s="56"/>
      <c r="M52" s="56"/>
    </row>
    <row r="53" spans="1:13" ht="14.25">
      <c r="A53" s="104"/>
      <c r="B53" s="104"/>
      <c r="C53" s="104"/>
      <c r="D53" s="104"/>
      <c r="E53" s="104"/>
      <c r="F53" s="104"/>
      <c r="G53" s="104"/>
      <c r="H53" s="104"/>
      <c r="I53" s="104"/>
      <c r="J53" s="105"/>
    </row>
    <row r="54" spans="1:13" ht="14.25">
      <c r="A54" s="104"/>
      <c r="B54" s="104"/>
      <c r="C54" s="104"/>
      <c r="D54" s="104"/>
      <c r="E54" s="104"/>
      <c r="F54" s="104"/>
      <c r="G54" s="104"/>
      <c r="H54" s="104"/>
      <c r="I54" s="104"/>
      <c r="J54" s="105"/>
    </row>
    <row r="55" spans="1:13" ht="14.25">
      <c r="A55" s="104"/>
      <c r="B55" s="104"/>
      <c r="C55" s="104"/>
      <c r="D55" s="104"/>
      <c r="E55" s="104"/>
      <c r="F55" s="122"/>
      <c r="G55" s="122"/>
      <c r="H55" s="122"/>
      <c r="I55" s="122"/>
      <c r="J55" s="105"/>
    </row>
    <row r="56" spans="1:13" s="32" customFormat="1" ht="15">
      <c r="A56" s="102"/>
      <c r="B56" s="102"/>
      <c r="C56" s="102"/>
      <c r="D56" s="102"/>
      <c r="E56" s="102"/>
      <c r="F56" s="102" t="str">
        <f>UPPER(Memo!C7)</f>
        <v>JIM GRAY</v>
      </c>
      <c r="G56" s="102"/>
      <c r="H56" s="102"/>
      <c r="I56" s="102"/>
      <c r="J56" s="101"/>
      <c r="K56" s="56"/>
      <c r="L56" s="56"/>
      <c r="M56" s="56"/>
    </row>
    <row r="57" spans="1:13" s="32" customFormat="1" ht="15">
      <c r="A57" s="102"/>
      <c r="B57" s="102"/>
      <c r="C57" s="102"/>
      <c r="D57" s="102"/>
      <c r="E57" s="102"/>
      <c r="F57" s="102" t="str">
        <f>UPPER(Memo!C8)</f>
        <v>SECRETARY OF TRANSPORTATION</v>
      </c>
      <c r="G57" s="102"/>
      <c r="H57" s="102"/>
      <c r="I57" s="102"/>
      <c r="J57" s="101"/>
      <c r="K57" s="56"/>
      <c r="L57" s="56"/>
      <c r="M57" s="56"/>
    </row>
    <row r="58" spans="1:13" ht="15" hidden="1">
      <c r="A58" s="123"/>
      <c r="B58" s="123"/>
      <c r="C58" s="123"/>
      <c r="D58" s="123"/>
      <c r="E58" s="123"/>
      <c r="F58" s="123"/>
      <c r="G58" s="123"/>
      <c r="H58" s="123"/>
      <c r="I58" s="123"/>
    </row>
  </sheetData>
  <sheetProtection password="DD67" sheet="1" objects="1" scenarios="1" selectLockedCells="1"/>
  <mergeCells count="14">
    <mergeCell ref="K20:M22"/>
    <mergeCell ref="D19:H19"/>
    <mergeCell ref="G8:H8"/>
    <mergeCell ref="A1:J1"/>
    <mergeCell ref="A2:J2"/>
    <mergeCell ref="A3:J3"/>
    <mergeCell ref="I8:J8"/>
    <mergeCell ref="D15:H15"/>
    <mergeCell ref="D17:H17"/>
    <mergeCell ref="A25:J25"/>
    <mergeCell ref="E21:G21"/>
    <mergeCell ref="C31:I33"/>
    <mergeCell ref="A27:J27"/>
    <mergeCell ref="A29:J29"/>
  </mergeCells>
  <phoneticPr fontId="4" type="noConversion"/>
  <printOptions horizontalCentered="1"/>
  <pageMargins left="0" right="0" top="0.5" bottom="0" header="0.25" footer="0.2"/>
  <pageSetup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12"/>
    <pageSetUpPr fitToPage="1"/>
  </sheetPr>
  <dimension ref="A1:N48"/>
  <sheetViews>
    <sheetView zoomScaleNormal="100" zoomScaleSheetLayoutView="100" workbookViewId="0">
      <selection activeCell="D15" sqref="D15:H15"/>
    </sheetView>
  </sheetViews>
  <sheetFormatPr defaultColWidth="0" defaultRowHeight="12.75" zeroHeight="1"/>
  <cols>
    <col min="1" max="1" width="5.7109375" style="124" customWidth="1"/>
    <col min="2" max="2" width="8.28515625" style="124" customWidth="1"/>
    <col min="3" max="5" width="11.7109375" style="124" customWidth="1"/>
    <col min="6" max="6" width="10.140625" style="124" customWidth="1"/>
    <col min="7" max="7" width="8.85546875" style="124" customWidth="1"/>
    <col min="8" max="8" width="15.140625" style="124" customWidth="1"/>
    <col min="9" max="9" width="9.28515625" style="124" customWidth="1"/>
    <col min="10" max="10" width="8.140625" style="124" customWidth="1"/>
    <col min="11" max="11" width="9.140625" hidden="1" customWidth="1"/>
    <col min="12" max="12" width="11.42578125" hidden="1" customWidth="1"/>
    <col min="13" max="14" width="0" hidden="1" customWidth="1"/>
  </cols>
  <sheetData>
    <row r="1" spans="1:10" ht="15">
      <c r="A1" s="217" t="s">
        <v>33</v>
      </c>
      <c r="B1" s="217"/>
      <c r="C1" s="217"/>
      <c r="D1" s="217"/>
      <c r="E1" s="217"/>
      <c r="F1" s="217"/>
      <c r="G1" s="217"/>
      <c r="H1" s="217"/>
      <c r="I1" s="217"/>
      <c r="J1" s="217"/>
    </row>
    <row r="2" spans="1:10" ht="15">
      <c r="A2" s="217" t="s">
        <v>34</v>
      </c>
      <c r="B2" s="217"/>
      <c r="C2" s="217"/>
      <c r="D2" s="217"/>
      <c r="E2" s="217"/>
      <c r="F2" s="217"/>
      <c r="G2" s="217"/>
      <c r="H2" s="217"/>
      <c r="I2" s="217"/>
      <c r="J2" s="217"/>
    </row>
    <row r="3" spans="1:10" ht="15">
      <c r="A3" s="217" t="s">
        <v>35</v>
      </c>
      <c r="B3" s="217"/>
      <c r="C3" s="217"/>
      <c r="D3" s="217"/>
      <c r="E3" s="217"/>
      <c r="F3" s="217"/>
      <c r="G3" s="217"/>
      <c r="H3" s="217"/>
      <c r="I3" s="217"/>
      <c r="J3" s="217"/>
    </row>
    <row r="4" spans="1:10" s="31" customFormat="1" ht="9">
      <c r="A4" s="98"/>
      <c r="B4" s="98"/>
      <c r="C4" s="98"/>
      <c r="D4" s="98"/>
      <c r="E4" s="98"/>
      <c r="F4" s="98"/>
      <c r="G4" s="98"/>
      <c r="H4" s="98"/>
      <c r="I4" s="98"/>
      <c r="J4" s="100"/>
    </row>
    <row r="5" spans="1:10" s="32" customFormat="1" ht="15">
      <c r="A5" s="99" t="s">
        <v>53</v>
      </c>
      <c r="B5" s="99"/>
      <c r="C5" s="99"/>
      <c r="D5" s="101"/>
      <c r="E5" s="102"/>
      <c r="F5" s="102"/>
      <c r="G5" s="102"/>
      <c r="H5" s="102"/>
      <c r="I5" s="102"/>
      <c r="J5" s="101"/>
    </row>
    <row r="6" spans="1:10" s="32" customFormat="1" ht="15">
      <c r="A6" s="99" t="s">
        <v>34</v>
      </c>
      <c r="B6" s="99"/>
      <c r="C6" s="99"/>
      <c r="D6" s="101"/>
      <c r="E6" s="102"/>
      <c r="F6" s="102"/>
      <c r="G6" s="102" t="s">
        <v>36</v>
      </c>
      <c r="H6" s="102"/>
      <c r="I6" s="102"/>
      <c r="J6" s="102"/>
    </row>
    <row r="7" spans="1:10" s="31" customFormat="1" ht="9">
      <c r="A7" s="98"/>
      <c r="B7" s="98"/>
      <c r="C7" s="98"/>
      <c r="D7" s="98"/>
      <c r="E7" s="98"/>
      <c r="F7" s="98"/>
      <c r="G7" s="98"/>
      <c r="H7" s="98"/>
      <c r="I7" s="98"/>
      <c r="J7" s="100"/>
    </row>
    <row r="8" spans="1:10" s="32" customFormat="1" ht="15">
      <c r="A8" s="102"/>
      <c r="B8" s="102"/>
      <c r="C8" s="102"/>
      <c r="D8" s="102"/>
      <c r="E8" s="102"/>
      <c r="F8" s="102"/>
      <c r="G8" s="216" t="s">
        <v>37</v>
      </c>
      <c r="H8" s="216"/>
      <c r="I8" s="218"/>
      <c r="J8" s="218"/>
    </row>
    <row r="9" spans="1:10" s="31" customFormat="1" ht="9">
      <c r="A9" s="98"/>
      <c r="B9" s="98"/>
      <c r="C9" s="98"/>
      <c r="D9" s="98"/>
      <c r="E9" s="98"/>
      <c r="F9" s="98"/>
      <c r="G9" s="98"/>
      <c r="H9" s="98"/>
      <c r="I9" s="98"/>
      <c r="J9" s="100"/>
    </row>
    <row r="10" spans="1:10" s="32" customFormat="1" ht="15">
      <c r="A10" s="102" t="s">
        <v>38</v>
      </c>
      <c r="B10" s="102" t="s">
        <v>46</v>
      </c>
      <c r="C10" s="102"/>
      <c r="D10" s="102"/>
      <c r="E10" s="102"/>
      <c r="F10" s="102"/>
      <c r="G10" s="102"/>
      <c r="H10" s="102"/>
      <c r="I10" s="102"/>
      <c r="J10" s="101"/>
    </row>
    <row r="11" spans="1:10" s="32" customFormat="1" ht="15">
      <c r="A11" s="101"/>
      <c r="B11" s="102" t="s">
        <v>47</v>
      </c>
      <c r="C11" s="102"/>
      <c r="D11" s="102"/>
      <c r="E11" s="102"/>
      <c r="F11" s="102"/>
      <c r="G11" s="102"/>
      <c r="H11" s="102"/>
      <c r="I11" s="102"/>
      <c r="J11" s="101"/>
    </row>
    <row r="12" spans="1:10" s="31" customFormat="1" ht="9">
      <c r="A12" s="100"/>
      <c r="B12" s="98"/>
      <c r="C12" s="98"/>
      <c r="D12" s="103"/>
      <c r="E12" s="98"/>
      <c r="F12" s="98"/>
      <c r="G12" s="98"/>
      <c r="H12" s="98"/>
      <c r="I12" s="98"/>
      <c r="J12" s="100"/>
    </row>
    <row r="13" spans="1:10" s="32" customFormat="1" ht="15">
      <c r="A13" s="102" t="s">
        <v>39</v>
      </c>
      <c r="B13" s="102" t="s">
        <v>50</v>
      </c>
      <c r="C13" s="102"/>
      <c r="D13" s="102"/>
      <c r="E13" s="102"/>
      <c r="F13" s="102"/>
      <c r="G13" s="102"/>
      <c r="H13" s="102"/>
      <c r="I13" s="102"/>
      <c r="J13" s="101"/>
    </row>
    <row r="14" spans="1:10" s="31" customFormat="1" ht="9">
      <c r="A14" s="98"/>
      <c r="B14" s="98"/>
      <c r="C14" s="98"/>
      <c r="D14" s="98"/>
      <c r="E14" s="98"/>
      <c r="F14" s="98"/>
      <c r="G14" s="98"/>
      <c r="H14" s="98"/>
      <c r="I14" s="98"/>
      <c r="J14" s="100"/>
    </row>
    <row r="15" spans="1:10" ht="15">
      <c r="A15" s="104"/>
      <c r="B15" s="105"/>
      <c r="C15" s="99" t="s">
        <v>4</v>
      </c>
      <c r="D15" s="220" t="str">
        <f>IF('School Flasher Request Form'!D17=0,"",IF('Traffic Signal Checklist'!AC12=TRUE,'School Flasher Request Form'!D17,""))</f>
        <v/>
      </c>
      <c r="E15" s="220"/>
      <c r="F15" s="220"/>
      <c r="G15" s="220"/>
      <c r="H15" s="220"/>
      <c r="I15" s="104"/>
      <c r="J15" s="105"/>
    </row>
    <row r="16" spans="1:10" s="31" customFormat="1" ht="9">
      <c r="A16" s="98"/>
      <c r="B16" s="100"/>
      <c r="C16" s="98"/>
      <c r="D16" s="106"/>
      <c r="E16" s="106"/>
      <c r="F16" s="106"/>
      <c r="G16" s="106"/>
      <c r="H16" s="100"/>
      <c r="I16" s="98"/>
      <c r="J16" s="100"/>
    </row>
    <row r="17" spans="1:14" ht="15">
      <c r="A17" s="104"/>
      <c r="B17" s="105"/>
      <c r="C17" s="99" t="s">
        <v>3</v>
      </c>
      <c r="D17" s="215" t="str">
        <f>IF('School Flasher Request Form'!D15=0,"",IF('Traffic Signal Checklist'!AC12=TRUE,'School Flasher Request Form'!D15,""))</f>
        <v/>
      </c>
      <c r="E17" s="215"/>
      <c r="F17" s="215"/>
      <c r="G17" s="215"/>
      <c r="H17" s="215"/>
      <c r="I17" s="104"/>
      <c r="J17" s="105"/>
    </row>
    <row r="18" spans="1:14" s="31" customFormat="1" ht="9">
      <c r="A18" s="98"/>
      <c r="B18" s="100"/>
      <c r="C18" s="98"/>
      <c r="D18" s="106"/>
      <c r="E18" s="106"/>
      <c r="F18" s="106"/>
      <c r="G18" s="106"/>
      <c r="H18" s="100"/>
      <c r="I18" s="98"/>
      <c r="J18" s="100"/>
    </row>
    <row r="19" spans="1:14" ht="15">
      <c r="A19" s="104"/>
      <c r="B19" s="105"/>
      <c r="C19" s="99" t="s">
        <v>5</v>
      </c>
      <c r="D19" s="215" t="str">
        <f>IF('School Flasher Request Form'!D18=0,"",IF('Traffic Signal Checklist'!AC12=TRUE,'School Flasher Request Form'!D18,""))</f>
        <v/>
      </c>
      <c r="E19" s="215"/>
      <c r="F19" s="215"/>
      <c r="G19" s="215"/>
      <c r="H19" s="215"/>
      <c r="I19" s="104"/>
      <c r="J19" s="105"/>
    </row>
    <row r="20" spans="1:14" s="31" customFormat="1" ht="9" customHeight="1">
      <c r="A20" s="98"/>
      <c r="B20" s="98"/>
      <c r="C20" s="106"/>
      <c r="D20" s="100"/>
      <c r="E20" s="106"/>
      <c r="F20" s="106"/>
      <c r="G20" s="106"/>
      <c r="H20" s="106"/>
      <c r="I20" s="98"/>
      <c r="J20" s="100"/>
      <c r="K20" s="219"/>
      <c r="L20" s="219"/>
      <c r="M20" s="219"/>
    </row>
    <row r="21" spans="1:14" ht="15">
      <c r="A21" s="105"/>
      <c r="B21" s="105"/>
      <c r="C21" s="102" t="s">
        <v>40</v>
      </c>
      <c r="D21" s="105"/>
      <c r="E21" s="215" t="str">
        <f>IF(OR('Traffic Signal Checklist'!AC10=TRUE,'Traffic Signal Checklist'!AC11=TRUE),"",IF('School Flasher Request Form'!H10="","",IF('Traffic Signal Checklist'!AC12=TRUE,CONCATENATE("       ",'School Flasher Request Form'!H10))))</f>
        <v/>
      </c>
      <c r="F21" s="215"/>
      <c r="G21" s="215"/>
      <c r="H21" s="125"/>
      <c r="I21" s="104"/>
      <c r="J21" s="105"/>
      <c r="K21" s="219"/>
      <c r="L21" s="219"/>
      <c r="M21" s="219"/>
      <c r="N21" s="33"/>
    </row>
    <row r="22" spans="1:14" s="31" customFormat="1" ht="9" customHeight="1">
      <c r="A22" s="98"/>
      <c r="B22" s="108"/>
      <c r="C22" s="108"/>
      <c r="D22" s="109"/>
      <c r="E22" s="109"/>
      <c r="F22" s="109"/>
      <c r="G22" s="109"/>
      <c r="H22" s="109"/>
      <c r="I22" s="98"/>
      <c r="J22" s="100"/>
      <c r="K22" s="219"/>
      <c r="L22" s="219"/>
      <c r="M22" s="219"/>
    </row>
    <row r="23" spans="1:14" ht="15">
      <c r="A23" s="102" t="str">
        <f>IF(OR('Traffic Signal Checklist'!AC10=TRUE,'Traffic Signal Checklist'!AC11=TRUE),"",IF('School Flasher Request Form'!H11="","",IF('School Flasher Request Form'!H11&gt;=1,CONCATENATE("This Official Order cancels and supercedes Official Order No. ",'School Flasher Request Form'!H11,"."))))</f>
        <v/>
      </c>
      <c r="B23" s="110"/>
      <c r="C23" s="110"/>
      <c r="D23" s="111"/>
      <c r="E23" s="111"/>
      <c r="F23" s="111"/>
      <c r="G23" s="112"/>
      <c r="H23" s="111"/>
      <c r="I23" s="104"/>
      <c r="J23" s="105"/>
    </row>
    <row r="24" spans="1:14" s="31" customFormat="1" ht="9">
      <c r="A24" s="98"/>
      <c r="B24" s="98"/>
      <c r="C24" s="98"/>
      <c r="D24" s="98"/>
      <c r="E24" s="98"/>
      <c r="F24" s="98"/>
      <c r="G24" s="98"/>
      <c r="H24" s="98"/>
      <c r="I24" s="98"/>
      <c r="J24" s="100"/>
    </row>
    <row r="25" spans="1:14" s="32" customFormat="1" ht="46.5" customHeight="1">
      <c r="A25" s="204" t="str">
        <f>IF('Traffic Signal Checklist'!AC12=TRUE,'Memo and OO Data File'!D35,"")</f>
        <v/>
      </c>
      <c r="B25" s="204"/>
      <c r="C25" s="204"/>
      <c r="D25" s="204"/>
      <c r="E25" s="204"/>
      <c r="F25" s="204"/>
      <c r="G25" s="204"/>
      <c r="H25" s="204"/>
      <c r="I25" s="204"/>
      <c r="J25" s="204"/>
    </row>
    <row r="26" spans="1:14" s="31" customFormat="1" ht="9">
      <c r="A26" s="119"/>
      <c r="B26" s="119"/>
      <c r="C26" s="119"/>
      <c r="D26" s="119"/>
      <c r="E26" s="119"/>
      <c r="F26" s="119"/>
      <c r="G26" s="119"/>
      <c r="H26" s="119"/>
      <c r="I26" s="119"/>
      <c r="J26" s="100"/>
    </row>
    <row r="27" spans="1:14" s="32" customFormat="1" ht="15">
      <c r="A27" s="116" t="s">
        <v>215</v>
      </c>
      <c r="B27" s="116"/>
      <c r="C27" s="116"/>
      <c r="D27" s="121"/>
      <c r="E27" s="121"/>
      <c r="F27" s="121"/>
      <c r="G27" s="121"/>
      <c r="H27" s="121" t="str">
        <f ca="1">CONCATENATE(", ",M27,".")</f>
        <v>, 2022.</v>
      </c>
      <c r="I27" s="121"/>
      <c r="J27" s="101"/>
      <c r="L27" s="179">
        <f ca="1">TODAY()</f>
        <v>44851</v>
      </c>
      <c r="M27" s="32">
        <f ca="1">YEAR(L27)</f>
        <v>2022</v>
      </c>
    </row>
    <row r="28" spans="1:14" s="31" customFormat="1" ht="9">
      <c r="A28" s="119"/>
      <c r="B28" s="119"/>
      <c r="C28" s="119"/>
      <c r="D28" s="120"/>
      <c r="E28" s="120"/>
      <c r="F28" s="120"/>
      <c r="G28" s="120"/>
      <c r="H28" s="120"/>
      <c r="I28" s="120"/>
      <c r="J28" s="100"/>
    </row>
    <row r="29" spans="1:14" s="32" customFormat="1" ht="15">
      <c r="A29" s="116"/>
      <c r="B29" s="116"/>
      <c r="C29" s="116"/>
      <c r="D29" s="116"/>
      <c r="E29" s="116"/>
      <c r="F29" s="116" t="s">
        <v>43</v>
      </c>
      <c r="G29" s="116"/>
      <c r="H29" s="116"/>
      <c r="I29" s="116"/>
      <c r="J29" s="101"/>
    </row>
    <row r="30" spans="1:14" ht="14.25">
      <c r="A30" s="104"/>
      <c r="B30" s="104"/>
      <c r="C30" s="104"/>
      <c r="D30" s="104"/>
      <c r="E30" s="104"/>
      <c r="F30" s="104"/>
      <c r="G30" s="104"/>
      <c r="H30" s="104"/>
      <c r="I30" s="104"/>
      <c r="J30" s="105"/>
    </row>
    <row r="31" spans="1:14" ht="14.25">
      <c r="A31" s="104"/>
      <c r="B31" s="104"/>
      <c r="C31" s="104"/>
      <c r="D31" s="104"/>
      <c r="E31" s="104"/>
      <c r="F31" s="104"/>
      <c r="G31" s="104"/>
      <c r="H31" s="104"/>
      <c r="I31" s="104"/>
      <c r="J31" s="105"/>
    </row>
    <row r="32" spans="1:14" ht="14.25">
      <c r="A32" s="104"/>
      <c r="B32" s="104"/>
      <c r="C32" s="104"/>
      <c r="D32" s="104"/>
      <c r="E32" s="104"/>
      <c r="F32" s="122"/>
      <c r="G32" s="122"/>
      <c r="H32" s="122"/>
      <c r="I32" s="122"/>
      <c r="J32" s="105"/>
    </row>
    <row r="33" spans="1:10" s="32" customFormat="1" ht="15">
      <c r="A33" s="102"/>
      <c r="B33" s="102"/>
      <c r="C33" s="102"/>
      <c r="D33" s="102"/>
      <c r="E33" s="102"/>
      <c r="F33" s="102" t="str">
        <f>UPPER(Memo!C22)</f>
        <v>TIM THARPE, P.E.</v>
      </c>
      <c r="G33" s="102"/>
      <c r="H33" s="102"/>
      <c r="I33" s="102"/>
      <c r="J33" s="101"/>
    </row>
    <row r="34" spans="1:10" s="32" customFormat="1" ht="15">
      <c r="A34" s="102"/>
      <c r="B34" s="102"/>
      <c r="C34" s="102"/>
      <c r="D34" s="102"/>
      <c r="E34" s="102"/>
      <c r="F34" s="102" t="str">
        <f>UPPER(Memo!C23)</f>
        <v>DIRECTOR</v>
      </c>
      <c r="G34" s="102"/>
      <c r="H34" s="102"/>
      <c r="I34" s="102"/>
      <c r="J34" s="101"/>
    </row>
    <row r="35" spans="1:10" s="32" customFormat="1" ht="15">
      <c r="A35" s="102"/>
      <c r="B35" s="102"/>
      <c r="C35" s="102"/>
      <c r="D35" s="102"/>
      <c r="E35" s="102"/>
      <c r="F35" s="102" t="str">
        <f>UPPER(Memo!C24)</f>
        <v>DIVISION OF TRAFFIC OPERATIONS</v>
      </c>
      <c r="G35" s="102"/>
      <c r="H35" s="102"/>
      <c r="I35" s="102"/>
      <c r="J35" s="101"/>
    </row>
    <row r="36" spans="1:10" s="32" customFormat="1" ht="15">
      <c r="A36" s="102" t="s">
        <v>185</v>
      </c>
      <c r="B36" s="102"/>
      <c r="C36" s="102"/>
      <c r="D36" s="102"/>
      <c r="E36" s="102"/>
      <c r="F36" s="102"/>
      <c r="G36" s="102"/>
      <c r="H36" s="102"/>
      <c r="I36" s="102"/>
      <c r="J36" s="101"/>
    </row>
    <row r="37" spans="1:10" ht="14.25">
      <c r="A37" s="104"/>
      <c r="B37" s="104"/>
      <c r="C37" s="104"/>
      <c r="D37" s="104"/>
      <c r="E37" s="104"/>
      <c r="F37" s="104"/>
      <c r="G37" s="104"/>
      <c r="H37" s="104"/>
      <c r="I37" s="104"/>
      <c r="J37" s="105"/>
    </row>
    <row r="38" spans="1:10" ht="14.25">
      <c r="A38" s="104"/>
      <c r="B38" s="104"/>
      <c r="C38" s="104"/>
      <c r="D38" s="104"/>
      <c r="E38" s="104"/>
      <c r="F38" s="104"/>
      <c r="G38" s="104"/>
      <c r="H38" s="104"/>
      <c r="I38" s="104"/>
      <c r="J38" s="105"/>
    </row>
    <row r="39" spans="1:10" ht="14.25">
      <c r="A39" s="122"/>
      <c r="B39" s="122"/>
      <c r="C39" s="122"/>
      <c r="D39" s="122"/>
      <c r="E39" s="104"/>
      <c r="F39" s="104"/>
      <c r="G39" s="104"/>
      <c r="H39" s="104"/>
      <c r="I39" s="104"/>
      <c r="J39" s="105"/>
    </row>
    <row r="40" spans="1:10" s="32" customFormat="1" ht="15">
      <c r="A40" s="102" t="s">
        <v>44</v>
      </c>
      <c r="B40" s="102"/>
      <c r="C40" s="102"/>
      <c r="D40" s="102"/>
      <c r="E40" s="102"/>
      <c r="F40" s="102"/>
      <c r="G40" s="102"/>
      <c r="H40" s="102"/>
      <c r="I40" s="102"/>
      <c r="J40" s="101"/>
    </row>
    <row r="41" spans="1:10" s="32" customFormat="1" ht="15">
      <c r="A41" s="102" t="s">
        <v>45</v>
      </c>
      <c r="B41" s="102"/>
      <c r="C41" s="102"/>
      <c r="D41" s="102"/>
      <c r="E41" s="102"/>
      <c r="F41" s="102"/>
      <c r="G41" s="102"/>
      <c r="H41" s="102"/>
      <c r="I41" s="102"/>
      <c r="J41" s="101"/>
    </row>
    <row r="42" spans="1:10" s="32" customFormat="1" ht="15">
      <c r="A42" s="102"/>
      <c r="B42" s="102"/>
      <c r="C42" s="102"/>
      <c r="D42" s="102"/>
      <c r="E42" s="102"/>
      <c r="F42" s="102" t="s">
        <v>43</v>
      </c>
      <c r="G42" s="102"/>
      <c r="H42" s="102"/>
      <c r="I42" s="102"/>
      <c r="J42" s="101"/>
    </row>
    <row r="43" spans="1:10" ht="14.25">
      <c r="A43" s="104"/>
      <c r="B43" s="104"/>
      <c r="C43" s="104"/>
      <c r="D43" s="104"/>
      <c r="E43" s="104"/>
      <c r="F43" s="104"/>
      <c r="G43" s="104"/>
      <c r="H43" s="104"/>
      <c r="I43" s="104"/>
      <c r="J43" s="105"/>
    </row>
    <row r="44" spans="1:10" ht="14.25">
      <c r="A44" s="104"/>
      <c r="B44" s="104"/>
      <c r="C44" s="104"/>
      <c r="D44" s="104"/>
      <c r="E44" s="104"/>
      <c r="F44" s="104"/>
      <c r="G44" s="104"/>
      <c r="H44" s="104"/>
      <c r="I44" s="104"/>
      <c r="J44" s="105"/>
    </row>
    <row r="45" spans="1:10" ht="14.25">
      <c r="A45" s="104"/>
      <c r="B45" s="104"/>
      <c r="C45" s="104"/>
      <c r="D45" s="104"/>
      <c r="E45" s="104"/>
      <c r="F45" s="122"/>
      <c r="G45" s="122"/>
      <c r="H45" s="122"/>
      <c r="I45" s="122"/>
      <c r="J45" s="105"/>
    </row>
    <row r="46" spans="1:10" s="32" customFormat="1" ht="15">
      <c r="A46" s="102"/>
      <c r="B46" s="102"/>
      <c r="C46" s="102"/>
      <c r="D46" s="102"/>
      <c r="E46" s="102"/>
      <c r="F46" s="102" t="str">
        <f>UPPER(Memo!C7)</f>
        <v>JIM GRAY</v>
      </c>
      <c r="G46" s="102"/>
      <c r="H46" s="102"/>
      <c r="I46" s="102"/>
      <c r="J46" s="101"/>
    </row>
    <row r="47" spans="1:10" s="32" customFormat="1" ht="15">
      <c r="A47" s="102"/>
      <c r="B47" s="102"/>
      <c r="C47" s="102"/>
      <c r="D47" s="102"/>
      <c r="E47" s="102"/>
      <c r="F47" s="102" t="str">
        <f>UPPER(Memo!C8)</f>
        <v>SECRETARY OF TRANSPORTATION</v>
      </c>
      <c r="G47" s="102"/>
      <c r="H47" s="102"/>
      <c r="I47" s="102"/>
      <c r="J47" s="101"/>
    </row>
    <row r="48" spans="1:10" ht="15" hidden="1">
      <c r="A48" s="123"/>
      <c r="B48" s="123"/>
      <c r="C48" s="123"/>
      <c r="D48" s="123"/>
      <c r="E48" s="123"/>
      <c r="F48" s="123"/>
      <c r="G48" s="123"/>
      <c r="H48" s="123"/>
      <c r="I48" s="123"/>
    </row>
  </sheetData>
  <sheetProtection password="DD67" sheet="1" objects="1" scenarios="1" selectLockedCells="1"/>
  <mergeCells count="11">
    <mergeCell ref="A1:J1"/>
    <mergeCell ref="A2:J2"/>
    <mergeCell ref="A3:J3"/>
    <mergeCell ref="I8:J8"/>
    <mergeCell ref="G8:H8"/>
    <mergeCell ref="A25:J25"/>
    <mergeCell ref="E21:G21"/>
    <mergeCell ref="K20:M22"/>
    <mergeCell ref="D15:H15"/>
    <mergeCell ref="D17:H17"/>
    <mergeCell ref="D19:H19"/>
  </mergeCells>
  <phoneticPr fontId="4" type="noConversion"/>
  <printOptions horizontalCentered="1"/>
  <pageMargins left="0" right="0" top="0.5" bottom="0" header="0.25" footer="0.2"/>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7"/>
  </sheetPr>
  <dimension ref="A1:M45"/>
  <sheetViews>
    <sheetView zoomScaleNormal="100" zoomScaleSheetLayoutView="100" workbookViewId="0">
      <selection activeCell="C26" sqref="C26"/>
    </sheetView>
  </sheetViews>
  <sheetFormatPr defaultColWidth="0" defaultRowHeight="16.5" zeroHeight="1"/>
  <cols>
    <col min="1" max="2" width="9.140625" style="40" customWidth="1"/>
    <col min="3" max="3" width="17.85546875" style="40" bestFit="1" customWidth="1"/>
    <col min="4" max="7" width="9.140625" style="40" customWidth="1"/>
    <col min="8" max="8" width="10.85546875" style="40" customWidth="1"/>
    <col min="9" max="13" width="9.140625" style="57" customWidth="1"/>
    <col min="14" max="16384" width="0" style="40" hidden="1"/>
  </cols>
  <sheetData>
    <row r="1" spans="1:13">
      <c r="A1" s="126"/>
      <c r="B1" s="126"/>
      <c r="C1" s="126"/>
      <c r="D1" s="126"/>
      <c r="E1" s="126"/>
      <c r="F1" s="126"/>
      <c r="G1" s="126"/>
      <c r="H1" s="126"/>
    </row>
    <row r="2" spans="1:13">
      <c r="A2" s="126"/>
      <c r="B2" s="126"/>
      <c r="C2" s="126"/>
      <c r="D2" s="126"/>
      <c r="E2" s="126"/>
      <c r="F2" s="126"/>
      <c r="G2" s="126"/>
      <c r="H2" s="126"/>
    </row>
    <row r="3" spans="1:13">
      <c r="A3" s="126"/>
      <c r="B3" s="126"/>
      <c r="C3" s="126"/>
      <c r="D3" s="126"/>
      <c r="E3" s="126"/>
      <c r="F3" s="126"/>
      <c r="G3" s="126"/>
      <c r="H3" s="126"/>
    </row>
    <row r="4" spans="1:13">
      <c r="A4" s="126"/>
      <c r="B4" s="126"/>
      <c r="C4" s="126"/>
      <c r="D4" s="126"/>
      <c r="E4" s="126"/>
      <c r="F4" s="126"/>
      <c r="G4" s="126"/>
      <c r="H4" s="126"/>
    </row>
    <row r="5" spans="1:13">
      <c r="A5" s="126"/>
      <c r="B5" s="126"/>
      <c r="C5" s="126"/>
      <c r="D5" s="126"/>
      <c r="E5" s="126"/>
      <c r="F5" s="126"/>
      <c r="G5" s="126"/>
      <c r="H5" s="126"/>
    </row>
    <row r="6" spans="1:13">
      <c r="A6" s="126"/>
      <c r="B6" s="126"/>
      <c r="C6" s="126"/>
      <c r="D6" s="126"/>
      <c r="E6" s="126"/>
      <c r="F6" s="126"/>
      <c r="G6" s="126"/>
      <c r="H6" s="126"/>
    </row>
    <row r="7" spans="1:13">
      <c r="A7" s="126" t="s">
        <v>55</v>
      </c>
      <c r="B7" s="126"/>
      <c r="C7" s="126" t="s">
        <v>219</v>
      </c>
      <c r="D7" s="126"/>
      <c r="E7" s="126"/>
      <c r="F7" s="126"/>
      <c r="G7" s="126"/>
      <c r="H7" s="126"/>
      <c r="I7" s="223" t="s">
        <v>216</v>
      </c>
      <c r="J7" s="223"/>
      <c r="K7" s="223"/>
      <c r="L7" s="223"/>
      <c r="M7" s="223"/>
    </row>
    <row r="8" spans="1:13">
      <c r="A8" s="126"/>
      <c r="B8" s="126"/>
      <c r="C8" s="126" t="s">
        <v>213</v>
      </c>
      <c r="D8" s="126"/>
      <c r="E8" s="126"/>
      <c r="F8" s="126"/>
      <c r="G8" s="126"/>
      <c r="H8" s="126"/>
      <c r="I8" s="223"/>
      <c r="J8" s="223"/>
      <c r="K8" s="223"/>
      <c r="L8" s="223"/>
      <c r="M8" s="223"/>
    </row>
    <row r="9" spans="1:13">
      <c r="A9" s="126"/>
      <c r="B9" s="126"/>
      <c r="C9" s="126"/>
      <c r="D9" s="126"/>
      <c r="E9" s="126"/>
      <c r="F9" s="126"/>
      <c r="G9" s="126"/>
      <c r="H9" s="126"/>
      <c r="I9" s="223"/>
      <c r="J9" s="223"/>
      <c r="K9" s="223"/>
      <c r="L9" s="223"/>
      <c r="M9" s="223"/>
    </row>
    <row r="10" spans="1:13">
      <c r="A10" s="126" t="s">
        <v>56</v>
      </c>
      <c r="B10" s="126"/>
      <c r="C10" s="126" t="s">
        <v>221</v>
      </c>
      <c r="D10" s="126"/>
      <c r="E10" s="126"/>
      <c r="F10" s="126"/>
      <c r="G10" s="126"/>
      <c r="H10" s="126"/>
      <c r="I10" s="223"/>
      <c r="J10" s="223"/>
      <c r="K10" s="223"/>
      <c r="L10" s="223"/>
      <c r="M10" s="223"/>
    </row>
    <row r="11" spans="1:13">
      <c r="A11" s="126"/>
      <c r="B11" s="126"/>
      <c r="C11" s="126" t="s">
        <v>222</v>
      </c>
      <c r="D11" s="126"/>
      <c r="E11" s="126"/>
      <c r="F11" s="126"/>
      <c r="G11" s="126"/>
      <c r="H11" s="126"/>
      <c r="I11" s="223"/>
      <c r="J11" s="223"/>
      <c r="K11" s="223"/>
      <c r="L11" s="223"/>
      <c r="M11" s="223"/>
    </row>
    <row r="12" spans="1:13">
      <c r="A12" s="126"/>
      <c r="B12" s="126"/>
      <c r="C12" s="126"/>
      <c r="D12" s="126"/>
      <c r="E12" s="126"/>
      <c r="F12" s="126"/>
      <c r="G12" s="126"/>
      <c r="H12" s="126"/>
      <c r="I12" s="223"/>
      <c r="J12" s="223"/>
      <c r="K12" s="223"/>
      <c r="L12" s="223"/>
      <c r="M12" s="223"/>
    </row>
    <row r="13" spans="1:13">
      <c r="A13" s="126"/>
      <c r="B13" s="126"/>
      <c r="C13" s="126" t="s">
        <v>220</v>
      </c>
      <c r="D13" s="126"/>
      <c r="E13" s="126"/>
      <c r="F13" s="126"/>
      <c r="G13" s="126"/>
      <c r="H13" s="126"/>
      <c r="I13" s="223"/>
      <c r="J13" s="223"/>
      <c r="K13" s="223"/>
      <c r="L13" s="223"/>
      <c r="M13" s="223"/>
    </row>
    <row r="14" spans="1:13">
      <c r="A14" s="126"/>
      <c r="B14" s="126"/>
      <c r="C14" s="126" t="s">
        <v>214</v>
      </c>
      <c r="D14" s="126"/>
      <c r="E14" s="126"/>
      <c r="F14" s="126"/>
      <c r="G14" s="126"/>
      <c r="H14" s="126"/>
      <c r="I14" s="223"/>
      <c r="J14" s="223"/>
      <c r="K14" s="223"/>
      <c r="L14" s="223"/>
      <c r="M14" s="223"/>
    </row>
    <row r="15" spans="1:13">
      <c r="A15" s="126"/>
      <c r="B15" s="126"/>
      <c r="C15" s="126"/>
      <c r="D15" s="126"/>
      <c r="E15" s="126"/>
      <c r="F15" s="126"/>
      <c r="G15" s="126"/>
      <c r="H15" s="126"/>
      <c r="I15" s="223"/>
      <c r="J15" s="223"/>
      <c r="K15" s="223"/>
      <c r="L15" s="223"/>
      <c r="M15" s="223"/>
    </row>
    <row r="16" spans="1:13">
      <c r="A16" s="126"/>
      <c r="B16" s="126"/>
      <c r="C16" s="126" t="s">
        <v>229</v>
      </c>
      <c r="D16" s="126"/>
      <c r="E16" s="126"/>
      <c r="F16" s="126"/>
      <c r="G16" s="126"/>
      <c r="H16" s="126"/>
      <c r="I16" s="223"/>
      <c r="J16" s="223"/>
      <c r="K16" s="223"/>
      <c r="L16" s="223"/>
      <c r="M16" s="223"/>
    </row>
    <row r="17" spans="1:13">
      <c r="A17" s="126"/>
      <c r="B17" s="126"/>
      <c r="C17" s="126" t="s">
        <v>223</v>
      </c>
      <c r="D17" s="126"/>
      <c r="E17" s="126"/>
      <c r="F17" s="126"/>
      <c r="G17" s="126"/>
      <c r="H17" s="126"/>
      <c r="I17" s="223"/>
      <c r="J17" s="223"/>
      <c r="K17" s="223"/>
      <c r="L17" s="223"/>
      <c r="M17" s="223"/>
    </row>
    <row r="18" spans="1:13">
      <c r="A18" s="126"/>
      <c r="B18" s="126"/>
      <c r="C18" s="126"/>
      <c r="D18" s="126"/>
      <c r="E18" s="126"/>
      <c r="F18" s="126"/>
      <c r="G18" s="126"/>
      <c r="H18" s="126"/>
      <c r="I18" s="223"/>
      <c r="J18" s="223"/>
      <c r="K18" s="223"/>
      <c r="L18" s="223"/>
      <c r="M18" s="223"/>
    </row>
    <row r="19" spans="1:13">
      <c r="A19" s="126"/>
      <c r="B19" s="126"/>
      <c r="C19" s="126" t="s">
        <v>224</v>
      </c>
      <c r="D19" s="126"/>
      <c r="E19" s="126"/>
      <c r="F19" s="126"/>
      <c r="G19" s="126"/>
      <c r="H19" s="126"/>
      <c r="I19" s="223"/>
      <c r="J19" s="223"/>
      <c r="K19" s="223"/>
      <c r="L19" s="223"/>
      <c r="M19" s="223"/>
    </row>
    <row r="20" spans="1:13">
      <c r="A20" s="126"/>
      <c r="B20" s="126"/>
      <c r="C20" s="126" t="s">
        <v>218</v>
      </c>
      <c r="D20" s="126"/>
      <c r="E20" s="126"/>
      <c r="F20" s="126"/>
      <c r="G20" s="126"/>
      <c r="H20" s="126"/>
      <c r="I20" s="223"/>
      <c r="J20" s="223"/>
      <c r="K20" s="223"/>
      <c r="L20" s="223"/>
      <c r="M20" s="223"/>
    </row>
    <row r="21" spans="1:13">
      <c r="A21" s="126"/>
      <c r="B21" s="126"/>
      <c r="C21" s="126"/>
      <c r="D21" s="126"/>
      <c r="E21" s="126"/>
      <c r="F21" s="126"/>
      <c r="G21" s="126"/>
      <c r="H21" s="126"/>
      <c r="I21" s="223"/>
      <c r="J21" s="223"/>
      <c r="K21" s="223"/>
      <c r="L21" s="223"/>
      <c r="M21" s="223"/>
    </row>
    <row r="22" spans="1:13">
      <c r="A22" s="126" t="s">
        <v>57</v>
      </c>
      <c r="B22" s="126"/>
      <c r="C22" s="126" t="s">
        <v>225</v>
      </c>
      <c r="D22" s="126"/>
      <c r="E22" s="126"/>
      <c r="F22" s="126"/>
      <c r="G22" s="126"/>
      <c r="H22" s="126"/>
      <c r="I22" s="223"/>
      <c r="J22" s="223"/>
      <c r="K22" s="223"/>
      <c r="L22" s="223"/>
      <c r="M22" s="223"/>
    </row>
    <row r="23" spans="1:13">
      <c r="A23" s="126"/>
      <c r="B23" s="126"/>
      <c r="C23" s="126" t="s">
        <v>201</v>
      </c>
      <c r="D23" s="126"/>
      <c r="E23" s="126"/>
      <c r="F23" s="126"/>
      <c r="G23" s="126"/>
      <c r="H23" s="126"/>
      <c r="I23" s="223"/>
      <c r="J23" s="223"/>
      <c r="K23" s="223"/>
      <c r="L23" s="223"/>
      <c r="M23" s="223"/>
    </row>
    <row r="24" spans="1:13">
      <c r="A24" s="126"/>
      <c r="B24" s="126"/>
      <c r="C24" s="126" t="s">
        <v>58</v>
      </c>
      <c r="D24" s="126"/>
      <c r="E24" s="126"/>
      <c r="F24" s="126"/>
      <c r="G24" s="126"/>
      <c r="H24" s="126"/>
      <c r="I24" s="223"/>
      <c r="J24" s="223"/>
      <c r="K24" s="223"/>
      <c r="L24" s="223"/>
      <c r="M24" s="223"/>
    </row>
    <row r="25" spans="1:13">
      <c r="A25" s="126"/>
      <c r="B25" s="126"/>
      <c r="C25" s="126"/>
      <c r="D25" s="126"/>
      <c r="E25" s="126"/>
      <c r="F25" s="126"/>
      <c r="G25" s="126"/>
      <c r="H25" s="126"/>
    </row>
    <row r="26" spans="1:13">
      <c r="A26" s="126" t="s">
        <v>59</v>
      </c>
      <c r="B26" s="126"/>
      <c r="C26" s="180"/>
      <c r="D26" s="126"/>
      <c r="E26" s="126"/>
      <c r="F26" s="126"/>
      <c r="G26" s="126"/>
      <c r="H26" s="126"/>
      <c r="J26" s="58" t="s">
        <v>133</v>
      </c>
    </row>
    <row r="27" spans="1:13">
      <c r="A27" s="126"/>
      <c r="B27" s="126"/>
      <c r="C27" s="126"/>
      <c r="D27" s="126"/>
      <c r="E27" s="126"/>
      <c r="F27" s="126"/>
      <c r="G27" s="126"/>
      <c r="H27" s="126"/>
      <c r="J27" s="58" t="s">
        <v>189</v>
      </c>
    </row>
    <row r="28" spans="1:13">
      <c r="A28" s="126" t="s">
        <v>60</v>
      </c>
      <c r="B28" s="126"/>
      <c r="C28" s="126" t="str">
        <f>IF('School Flasher Request Form'!D15="","",CONCATENATE('School Flasher Request Form'!D15," County"))</f>
        <v/>
      </c>
      <c r="D28" s="126"/>
      <c r="E28" s="126"/>
      <c r="F28" s="126"/>
      <c r="G28" s="126"/>
      <c r="H28" s="126"/>
    </row>
    <row r="29" spans="1:13">
      <c r="A29" s="126"/>
      <c r="B29" s="126"/>
      <c r="C29" s="126" t="str">
        <f>IF(AND('School Flasher Request Form'!D17,'School Flasher Request Form'!D18=""),"",CONCATENATE('School Flasher Request Form'!D17," @ ",'School Flasher Request Form'!D18))</f>
        <v/>
      </c>
      <c r="D29" s="126"/>
      <c r="E29" s="126"/>
      <c r="F29" s="126"/>
      <c r="G29" s="126"/>
      <c r="H29" s="126"/>
    </row>
    <row r="30" spans="1:13">
      <c r="A30" s="126"/>
      <c r="B30" s="126"/>
      <c r="C30" s="126" t="str">
        <f>IF('Traffic Signal Checklist'!AC10=TRUE,"School Speed Zone Request",IF('Traffic Signal Checklist'!AC11=TRUE,"School Speed Zone Modification",IF('Traffic Signal Checklist'!AC12=TRUE,"School Speed Zone Cancellation","")))</f>
        <v>School Speed Zone Request</v>
      </c>
      <c r="D30" s="126"/>
      <c r="E30" s="126"/>
      <c r="F30" s="126"/>
      <c r="G30" s="126"/>
      <c r="H30" s="126"/>
    </row>
    <row r="31" spans="1:13" ht="12" customHeight="1">
      <c r="A31" s="126"/>
      <c r="B31" s="126"/>
      <c r="C31" s="126"/>
      <c r="D31" s="126"/>
      <c r="E31" s="126"/>
      <c r="F31" s="126"/>
      <c r="G31" s="126"/>
      <c r="H31" s="126"/>
    </row>
    <row r="32" spans="1:13" ht="16.5" customHeight="1">
      <c r="A32" s="221" t="str">
        <f>IF('Traffic Signal Checklist'!AC10=TRUE,'Memo and OO Data File'!D7,IF('Traffic Signal Checklist'!AC11=TRUE,'Memo and OO Data File'!D13,IF('Traffic Signal Checklist'!AC12=TRUE,'Memo and OO Data File'!D19,"")))</f>
        <v>Attached is an Official Order for a school speed limit for the subject school in  County.  Based on our review, this location qualifies for school flashers according to our current policy.  Local officials also agree with the proposed school zone.  If you approve of this installation, please sign the attached Official Order, and we will notify the District Office to proceed with the installation of the new school speed zone.  Feel free to contact us should you have any questions.</v>
      </c>
      <c r="B32" s="221"/>
      <c r="C32" s="221"/>
      <c r="D32" s="221"/>
      <c r="E32" s="221"/>
      <c r="F32" s="221"/>
      <c r="G32" s="221"/>
      <c r="H32" s="221"/>
      <c r="I32" s="59"/>
      <c r="J32" s="224" t="s">
        <v>217</v>
      </c>
      <c r="K32" s="224"/>
      <c r="L32" s="224"/>
      <c r="M32" s="224"/>
    </row>
    <row r="33" spans="1:13">
      <c r="A33" s="221"/>
      <c r="B33" s="221"/>
      <c r="C33" s="221"/>
      <c r="D33" s="221"/>
      <c r="E33" s="221"/>
      <c r="F33" s="221"/>
      <c r="G33" s="221"/>
      <c r="H33" s="221"/>
      <c r="I33" s="59"/>
      <c r="J33" s="224"/>
      <c r="K33" s="224"/>
      <c r="L33" s="224"/>
      <c r="M33" s="224"/>
    </row>
    <row r="34" spans="1:13">
      <c r="A34" s="221"/>
      <c r="B34" s="221"/>
      <c r="C34" s="221"/>
      <c r="D34" s="221"/>
      <c r="E34" s="221"/>
      <c r="F34" s="221"/>
      <c r="G34" s="221"/>
      <c r="H34" s="221"/>
      <c r="I34" s="59"/>
      <c r="J34" s="224"/>
      <c r="K34" s="224"/>
      <c r="L34" s="224"/>
      <c r="M34" s="224"/>
    </row>
    <row r="35" spans="1:13">
      <c r="A35" s="221"/>
      <c r="B35" s="221"/>
      <c r="C35" s="221"/>
      <c r="D35" s="221"/>
      <c r="E35" s="221"/>
      <c r="F35" s="221"/>
      <c r="G35" s="221"/>
      <c r="H35" s="221"/>
      <c r="I35" s="59"/>
      <c r="J35" s="224"/>
      <c r="K35" s="224"/>
      <c r="L35" s="224"/>
      <c r="M35" s="224"/>
    </row>
    <row r="36" spans="1:13">
      <c r="A36" s="221"/>
      <c r="B36" s="221"/>
      <c r="C36" s="221"/>
      <c r="D36" s="221"/>
      <c r="E36" s="221"/>
      <c r="F36" s="221"/>
      <c r="G36" s="221"/>
      <c r="H36" s="221"/>
      <c r="J36" s="224"/>
      <c r="K36" s="224"/>
      <c r="L36" s="224"/>
      <c r="M36" s="224"/>
    </row>
    <row r="37" spans="1:13" ht="29.25" customHeight="1">
      <c r="A37" s="221"/>
      <c r="B37" s="221"/>
      <c r="C37" s="221"/>
      <c r="D37" s="221"/>
      <c r="E37" s="221"/>
      <c r="F37" s="221"/>
      <c r="G37" s="221"/>
      <c r="H37" s="221"/>
      <c r="J37" s="224"/>
      <c r="K37" s="224"/>
      <c r="L37" s="224"/>
      <c r="M37" s="224"/>
    </row>
    <row r="38" spans="1:13" ht="12" customHeight="1">
      <c r="A38" s="127"/>
      <c r="B38" s="127"/>
      <c r="C38" s="127"/>
      <c r="D38" s="127"/>
      <c r="E38" s="127"/>
      <c r="F38" s="127"/>
      <c r="G38" s="127"/>
      <c r="H38" s="127"/>
    </row>
    <row r="39" spans="1:13">
      <c r="A39" s="222" t="str">
        <f>IF(('School Flasher Request Form'!$D$21=""),"",CONCATENATE("TDT:",'School Flasher Request Form'!$D$21))</f>
        <v/>
      </c>
      <c r="B39" s="222"/>
      <c r="C39" s="126"/>
      <c r="D39" s="126"/>
      <c r="E39" s="126"/>
      <c r="F39" s="126"/>
      <c r="G39" s="126"/>
      <c r="H39" s="126"/>
    </row>
    <row r="40" spans="1:13">
      <c r="A40" s="126" t="s">
        <v>61</v>
      </c>
      <c r="B40" s="126"/>
      <c r="C40" s="126"/>
      <c r="D40" s="126"/>
      <c r="E40" s="126"/>
      <c r="F40" s="126"/>
      <c r="G40" s="126"/>
      <c r="H40" s="126"/>
    </row>
    <row r="41" spans="1:13" hidden="1">
      <c r="A41" s="128"/>
      <c r="B41" s="128"/>
      <c r="C41" s="128"/>
      <c r="D41" s="128"/>
      <c r="E41" s="128"/>
      <c r="F41" s="128"/>
      <c r="G41" s="128"/>
      <c r="H41" s="128"/>
    </row>
    <row r="42" spans="1:13">
      <c r="A42" s="128"/>
      <c r="B42" s="128"/>
      <c r="C42" s="128"/>
      <c r="D42" s="128"/>
      <c r="E42" s="128"/>
      <c r="F42" s="128"/>
      <c r="G42" s="128"/>
      <c r="H42" s="128"/>
    </row>
    <row r="45" spans="1:13"/>
  </sheetData>
  <sheetProtection password="DD67" sheet="1" formatCells="0" formatColumns="0" formatRows="0" insertColumns="0" insertRows="0" insertHyperlinks="0" deleteColumns="0" deleteRows="0" sort="0" autoFilter="0" pivotTables="0"/>
  <mergeCells count="4">
    <mergeCell ref="A32:H37"/>
    <mergeCell ref="A39:B39"/>
    <mergeCell ref="I7:M24"/>
    <mergeCell ref="J32:M37"/>
  </mergeCells>
  <phoneticPr fontId="4" type="noConversion"/>
  <pageMargins left="1.21" right="0.75" top="1" bottom="1" header="0.5" footer="0.5"/>
  <pageSetup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8"/>
  <sheetViews>
    <sheetView workbookViewId="0"/>
  </sheetViews>
  <sheetFormatPr defaultRowHeight="12.75"/>
  <cols>
    <col min="4" max="4" width="9.140625" style="35"/>
  </cols>
  <sheetData>
    <row r="1" spans="1:4">
      <c r="A1" s="44"/>
    </row>
    <row r="4" spans="1:4">
      <c r="D4" s="49" t="s">
        <v>141</v>
      </c>
    </row>
    <row r="6" spans="1:4">
      <c r="D6" s="50" t="s">
        <v>138</v>
      </c>
    </row>
    <row r="7" spans="1:4">
      <c r="D7" s="51" t="str">
        <f>CONCATENATE("Attached is an Official Order for a school speed limit for the subject school in ",'School Flasher Request Form'!D15," County.  ",D8)</f>
        <v>Attached is an Official Order for a school speed limit for the subject school in  County.  Based on our review, this location qualifies for school flashers according to our current policy.  Local officials also agree with the proposed school zone.  If you approve of this installation, please sign the attached Official Order, and we will notify the District Office to proceed with the installation of the new school speed zone.  Feel free to contact us should you have any questions.</v>
      </c>
    </row>
    <row r="8" spans="1:4">
      <c r="D8" s="35" t="s">
        <v>226</v>
      </c>
    </row>
    <row r="12" spans="1:4">
      <c r="D12" s="50" t="s">
        <v>139</v>
      </c>
    </row>
    <row r="13" spans="1:4">
      <c r="D13" s="35" t="str">
        <f>CONCATENATE("Attached is a revised Official Order for a school speed limit for the subject school in ",'School Flasher Request Form'!D15," County.  ",D14)</f>
        <v>Attached is a revised Official Order for a school speed limit for the subject school in  County.  This revision documents minor changes to the existing school speed zone.  Local officials agree with the proposed modifications.  If you approve, please sign the attached Official Order, and we will notify the District Office to proceed with the change.  Feel free to contact us should you have any questions.</v>
      </c>
    </row>
    <row r="14" spans="1:4">
      <c r="D14" s="35" t="s">
        <v>227</v>
      </c>
    </row>
    <row r="18" spans="4:13">
      <c r="D18" s="50" t="s">
        <v>140</v>
      </c>
    </row>
    <row r="19" spans="4:13">
      <c r="D19" s="35" t="str">
        <f>CONCATENATE("Attached is an Official Order that cancels the school speed zone for the subject school in ",'School Flasher Request Form'!D15," County.  ",D20)</f>
        <v>Attached is an Official Order that cancels the school speed zone for the subject school in  County.  The reason behind the cancellation of this school speed zone is due to   School officials as well as District personnel concur with this request.  If you agree, please sign the attached Official Order, and we will notify the District to proceed with the removal of the school speed zone.  As always, if you have any questions, please let us know.</v>
      </c>
    </row>
    <row r="20" spans="4:13">
      <c r="D20" s="35" t="str">
        <f>CONCATENATE("The reason behind the cancellation of this school speed zone is due to ",LOWER('School Flasher Request Form'!B43),"  ",D21)</f>
        <v>The reason behind the cancellation of this school speed zone is due to   School officials as well as District personnel concur with this request.  If you agree, please sign the attached Official Order, and we will notify the District to proceed with the removal of the school speed zone.  As always, if you have any questions, please let us know.</v>
      </c>
    </row>
    <row r="21" spans="4:13">
      <c r="D21" s="35" t="s">
        <v>228</v>
      </c>
    </row>
    <row r="24" spans="4:13">
      <c r="D24" s="49" t="s">
        <v>142</v>
      </c>
    </row>
    <row r="26" spans="4:13">
      <c r="D26" s="50" t="s">
        <v>143</v>
      </c>
    </row>
    <row r="28" spans="4:13">
      <c r="D28" s="52" t="s">
        <v>41</v>
      </c>
    </row>
    <row r="30" spans="4:13" ht="12.75" customHeight="1">
      <c r="D30" s="48" t="s">
        <v>48</v>
      </c>
      <c r="E30" s="48"/>
      <c r="F30" s="48"/>
      <c r="G30" s="48"/>
      <c r="H30" s="48"/>
      <c r="I30" s="48"/>
      <c r="J30" s="48"/>
      <c r="K30" s="48"/>
      <c r="L30" s="48"/>
      <c r="M30" s="48"/>
    </row>
    <row r="32" spans="4:13" ht="12.75" customHeight="1">
      <c r="D32" s="48" t="s">
        <v>49</v>
      </c>
      <c r="E32" s="47"/>
      <c r="F32" s="47"/>
      <c r="G32" s="47"/>
      <c r="H32" s="47"/>
      <c r="I32" s="47"/>
      <c r="J32" s="47"/>
      <c r="K32" s="47"/>
      <c r="L32" s="47"/>
      <c r="M32" s="47"/>
    </row>
    <row r="34" spans="4:4">
      <c r="D34" s="50" t="s">
        <v>140</v>
      </c>
    </row>
    <row r="35" spans="4:4">
      <c r="D35" s="35" t="str">
        <f>CONCATENATE("Whereas, school officials have requested that the school speed zone for ",'School Flasher Request Form'!D18," be rescinded, Official Order No. ",'School Flasher Request Form'!H11," is hereby cancelled.")</f>
        <v>Whereas, school officials have requested that the school speed zone for  be rescinded, Official Order No.  is hereby cancelled.</v>
      </c>
    </row>
    <row r="38" spans="4:4">
      <c r="D38" s="49" t="s">
        <v>152</v>
      </c>
    </row>
    <row r="40" spans="4:4">
      <c r="D40" s="50" t="s">
        <v>138</v>
      </c>
    </row>
    <row r="41" spans="4:4">
      <c r="D41" s="35" t="str">
        <f>CONCATENATE("Attached is a copy of the subject Official Order designating the school speed limit on the subject route in ",'School Flasher Request Form'!D15," County.  ",D42)</f>
        <v>Attached is a copy of the subject Official Order designating the school speed limit on the subject route in  County.  You may furnish the proper officials with copies of this Order.  Also attached is a completed Traffic Signal Checklist.</v>
      </c>
    </row>
    <row r="42" spans="4:4">
      <c r="D42" s="35" t="s">
        <v>153</v>
      </c>
    </row>
    <row r="43" spans="4:4">
      <c r="D43" s="35" t="s">
        <v>154</v>
      </c>
    </row>
    <row r="47" spans="4:4">
      <c r="D47" s="35" t="str">
        <f>CONCATENATE("We have received approval from the Assistant State Highway Engineer to remove the school flasher assemblies for the subject school in ",'School Flasher Request Form'!D15," County.  ",D48)</f>
        <v>We have received approval from the Assistant State Highway Engineer to remove the school flasher assemblies for the subject school in  County.  You may proceed with this removal as your work schedule allows.  Attached is a completed Traffic Signal Checklist.  Please let us know if you have any questions.</v>
      </c>
    </row>
    <row r="48" spans="4:4">
      <c r="D48" s="88" t="s">
        <v>155</v>
      </c>
    </row>
  </sheetData>
  <sheetProtection password="DD67" sheet="1" objects="1" scenarios="1"/>
  <phoneticPr fontId="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R35"/>
  <sheetViews>
    <sheetView zoomScaleNormal="100" zoomScaleSheetLayoutView="102" workbookViewId="0">
      <selection activeCell="C19" sqref="C19:D19"/>
    </sheetView>
  </sheetViews>
  <sheetFormatPr defaultColWidth="0" defaultRowHeight="16.5" zeroHeight="1"/>
  <cols>
    <col min="1" max="2" width="9.140625" style="86" customWidth="1"/>
    <col min="3" max="3" width="18" style="86" customWidth="1"/>
    <col min="4" max="4" width="8.28515625" style="86" customWidth="1"/>
    <col min="5" max="18" width="9.140625" style="86" customWidth="1"/>
    <col min="19" max="16384" width="0" style="86" hidden="1"/>
  </cols>
  <sheetData>
    <row r="1" spans="1:18">
      <c r="J1" s="94"/>
      <c r="K1" s="94"/>
      <c r="L1" s="94"/>
      <c r="M1" s="94"/>
      <c r="N1" s="94"/>
      <c r="O1" s="94"/>
      <c r="P1" s="94"/>
      <c r="Q1" s="94"/>
      <c r="R1" s="94"/>
    </row>
    <row r="2" spans="1:18">
      <c r="J2" s="94"/>
      <c r="K2" s="94"/>
      <c r="L2" s="94"/>
      <c r="M2" s="94"/>
      <c r="N2" s="94"/>
      <c r="O2" s="94"/>
      <c r="P2" s="94"/>
      <c r="Q2" s="94"/>
      <c r="R2" s="94"/>
    </row>
    <row r="3" spans="1:18">
      <c r="J3" s="94"/>
      <c r="K3" s="94"/>
      <c r="L3" s="94"/>
      <c r="M3" s="94"/>
      <c r="N3" s="94"/>
      <c r="O3" s="94"/>
      <c r="P3" s="94"/>
      <c r="Q3" s="94"/>
      <c r="R3" s="94"/>
    </row>
    <row r="4" spans="1:18">
      <c r="J4" s="94"/>
      <c r="K4" s="94"/>
      <c r="L4" s="94"/>
      <c r="M4" s="94"/>
      <c r="N4" s="94"/>
      <c r="O4" s="94"/>
      <c r="P4" s="94"/>
      <c r="Q4" s="94"/>
      <c r="R4" s="94"/>
    </row>
    <row r="5" spans="1:18">
      <c r="J5" s="94"/>
      <c r="K5" s="94"/>
      <c r="L5" s="94"/>
      <c r="M5" s="94"/>
      <c r="N5" s="94"/>
      <c r="O5" s="94"/>
      <c r="P5" s="94"/>
      <c r="Q5" s="94"/>
      <c r="R5" s="94"/>
    </row>
    <row r="6" spans="1:18">
      <c r="J6" s="94"/>
      <c r="K6" s="94"/>
      <c r="L6" s="94"/>
      <c r="M6" s="94"/>
      <c r="N6" s="94"/>
      <c r="O6" s="94"/>
      <c r="P6" s="94"/>
      <c r="Q6" s="94"/>
      <c r="R6" s="94"/>
    </row>
    <row r="7" spans="1:18">
      <c r="J7" s="94"/>
      <c r="K7" s="94"/>
      <c r="L7" s="94"/>
      <c r="M7" s="94"/>
      <c r="N7" s="94"/>
      <c r="O7" s="94"/>
      <c r="P7" s="94"/>
      <c r="Q7" s="94"/>
      <c r="R7" s="94"/>
    </row>
    <row r="8" spans="1:18">
      <c r="A8" s="86" t="s">
        <v>55</v>
      </c>
      <c r="C8" s="91"/>
      <c r="J8" s="94"/>
      <c r="K8" s="94" t="s">
        <v>161</v>
      </c>
      <c r="L8" s="94"/>
      <c r="M8" s="94"/>
      <c r="N8" s="94"/>
      <c r="O8" s="94"/>
      <c r="P8" s="94"/>
      <c r="Q8" s="94"/>
      <c r="R8" s="94"/>
    </row>
    <row r="9" spans="1:18">
      <c r="C9" s="86" t="s">
        <v>150</v>
      </c>
      <c r="J9" s="94"/>
      <c r="K9" s="94"/>
      <c r="L9" s="94"/>
      <c r="M9" s="94"/>
      <c r="N9" s="94"/>
      <c r="O9" s="94"/>
      <c r="P9" s="94"/>
      <c r="Q9" s="94"/>
      <c r="R9" s="94"/>
    </row>
    <row r="10" spans="1:18">
      <c r="C10" s="91"/>
      <c r="J10" s="94"/>
      <c r="K10" s="94" t="s">
        <v>162</v>
      </c>
      <c r="L10" s="94"/>
      <c r="M10" s="94"/>
      <c r="N10" s="94"/>
      <c r="O10" s="94"/>
      <c r="P10" s="94"/>
      <c r="Q10" s="94"/>
      <c r="R10" s="94"/>
    </row>
    <row r="11" spans="1:18">
      <c r="J11" s="94"/>
      <c r="K11" s="94"/>
      <c r="L11" s="94"/>
      <c r="M11" s="94"/>
      <c r="N11" s="94"/>
      <c r="O11" s="94"/>
      <c r="P11" s="94"/>
      <c r="Q11" s="94"/>
      <c r="R11" s="94"/>
    </row>
    <row r="12" spans="1:18">
      <c r="A12" s="86" t="s">
        <v>149</v>
      </c>
      <c r="C12" s="91"/>
      <c r="J12" s="94"/>
      <c r="K12" s="94" t="s">
        <v>160</v>
      </c>
      <c r="L12" s="94"/>
      <c r="M12" s="94"/>
      <c r="N12" s="94"/>
      <c r="O12" s="94"/>
      <c r="P12" s="94"/>
      <c r="Q12" s="94"/>
      <c r="R12" s="94"/>
    </row>
    <row r="13" spans="1:18">
      <c r="C13" s="91"/>
      <c r="J13" s="94"/>
      <c r="K13" s="94" t="s">
        <v>163</v>
      </c>
      <c r="L13" s="94"/>
      <c r="M13" s="94"/>
      <c r="N13" s="94"/>
      <c r="O13" s="94"/>
      <c r="P13" s="94"/>
      <c r="Q13" s="94"/>
      <c r="R13" s="94"/>
    </row>
    <row r="14" spans="1:18">
      <c r="J14" s="94"/>
      <c r="K14" s="94"/>
      <c r="L14" s="94"/>
      <c r="M14" s="94"/>
      <c r="N14" s="94"/>
      <c r="O14" s="94"/>
      <c r="P14" s="94"/>
      <c r="Q14" s="94"/>
      <c r="R14" s="94"/>
    </row>
    <row r="15" spans="1:18">
      <c r="A15" s="86" t="s">
        <v>57</v>
      </c>
      <c r="C15" s="89" t="str">
        <f>IF('School Flasher Request Form'!D21="","",IF('School Flasher Request Form'!D21="TDT","Tim Tharpe, P. E.",IF('School Flasher Request Form'!D21="JSH","Jason Hyatt",IF('School Flasher Request Form'!D21="RFB","Robert Brown",IF('School Flasher Request Form'!D21="RJW","R. Jeffery Wolfe, P. E.","")))))</f>
        <v/>
      </c>
      <c r="J15" s="94"/>
      <c r="K15" s="94"/>
      <c r="L15" s="94"/>
      <c r="M15" s="94"/>
      <c r="N15" s="94"/>
      <c r="O15" s="94"/>
      <c r="P15" s="94"/>
      <c r="Q15" s="94"/>
      <c r="R15" s="94"/>
    </row>
    <row r="16" spans="1:18">
      <c r="C16" s="89" t="str">
        <f>IF('School Flasher Request Form'!D21="","",IF('School Flasher Request Form'!D21="TDT","Transportation Engineer Specialist", IF('School Flasher Request Form'!D21="JSH","Engineer-In-Training II",IF('School Flasher Request Form'!D21="RFB","Engineer-In-Training II",IF('School Flasher Request Form'!D21="RJW","Transportation Engineer Branch Manager","")))))</f>
        <v/>
      </c>
      <c r="J16" s="94"/>
      <c r="K16" s="94"/>
      <c r="L16" s="94"/>
      <c r="M16" s="94"/>
      <c r="N16" s="94"/>
      <c r="O16" s="94"/>
      <c r="P16" s="94"/>
      <c r="Q16" s="94"/>
      <c r="R16" s="94"/>
    </row>
    <row r="17" spans="1:18">
      <c r="C17" s="89" t="s">
        <v>58</v>
      </c>
      <c r="J17" s="94"/>
      <c r="K17" s="94"/>
      <c r="L17" s="94"/>
      <c r="M17" s="94"/>
      <c r="N17" s="94"/>
      <c r="O17" s="94"/>
      <c r="P17" s="94"/>
      <c r="Q17" s="94"/>
      <c r="R17" s="94"/>
    </row>
    <row r="18" spans="1:18">
      <c r="J18" s="94"/>
      <c r="K18" s="94"/>
      <c r="L18" s="94"/>
      <c r="M18" s="94"/>
      <c r="N18" s="94"/>
      <c r="O18" s="94"/>
      <c r="P18" s="94"/>
      <c r="Q18" s="94"/>
      <c r="R18" s="94"/>
    </row>
    <row r="19" spans="1:18">
      <c r="A19" s="86" t="s">
        <v>59</v>
      </c>
      <c r="C19" s="226"/>
      <c r="D19" s="226"/>
      <c r="J19" s="94"/>
      <c r="K19" s="94" t="s">
        <v>159</v>
      </c>
      <c r="L19" s="94"/>
      <c r="M19" s="94"/>
      <c r="N19" s="94"/>
      <c r="O19" s="94"/>
      <c r="P19" s="94"/>
      <c r="Q19" s="94"/>
      <c r="R19" s="94"/>
    </row>
    <row r="20" spans="1:18">
      <c r="J20" s="94"/>
      <c r="K20" s="94"/>
      <c r="L20" s="94"/>
      <c r="M20" s="94"/>
      <c r="N20" s="94"/>
      <c r="O20" s="94"/>
      <c r="P20" s="94"/>
      <c r="Q20" s="94"/>
      <c r="R20" s="94"/>
    </row>
    <row r="21" spans="1:18">
      <c r="A21" s="86" t="s">
        <v>60</v>
      </c>
      <c r="C21" s="89" t="str">
        <f>IF('School Flasher Request Form'!D15="","",CONCATENATE('School Flasher Request Form'!D15," County"))</f>
        <v/>
      </c>
      <c r="J21" s="94"/>
      <c r="K21" s="94"/>
      <c r="L21" s="94"/>
      <c r="M21" s="94"/>
      <c r="N21" s="94"/>
      <c r="O21" s="94"/>
      <c r="P21" s="94"/>
      <c r="Q21" s="94"/>
      <c r="R21" s="94"/>
    </row>
    <row r="22" spans="1:18">
      <c r="C22" s="89" t="str">
        <f>IF(AND('School Flasher Request Form'!D17,'School Flasher Request Form'!D18=""),"",CONCATENATE('School Flasher Request Form'!D17," @ ",'School Flasher Request Form'!D18))</f>
        <v/>
      </c>
      <c r="J22" s="94"/>
      <c r="K22" s="94"/>
      <c r="L22" s="94"/>
      <c r="M22" s="94"/>
      <c r="N22" s="94"/>
      <c r="O22" s="94"/>
      <c r="P22" s="94"/>
      <c r="Q22" s="94"/>
      <c r="R22" s="94"/>
    </row>
    <row r="23" spans="1:18">
      <c r="C23" s="89" t="s">
        <v>151</v>
      </c>
      <c r="D23" s="91"/>
      <c r="J23" s="94"/>
      <c r="K23" s="94" t="s">
        <v>158</v>
      </c>
      <c r="L23" s="94"/>
      <c r="M23" s="94"/>
      <c r="N23" s="94"/>
      <c r="O23" s="94"/>
      <c r="P23" s="94"/>
      <c r="Q23" s="94"/>
      <c r="R23" s="94"/>
    </row>
    <row r="24" spans="1:18">
      <c r="J24" s="94"/>
      <c r="K24" s="94"/>
      <c r="L24" s="94"/>
      <c r="M24" s="94"/>
      <c r="N24" s="94"/>
      <c r="O24" s="94"/>
      <c r="P24" s="94"/>
      <c r="Q24" s="94"/>
      <c r="R24" s="94"/>
    </row>
    <row r="25" spans="1:18" ht="16.5" customHeight="1">
      <c r="A25" s="227" t="str">
        <f>IF('Traffic Signal Checklist'!AC10=TRUE,'Memo and OO Data File'!D41,IF('Traffic Signal Checklist'!AC12=TRUE,'Memo and OO Data File'!D47,""))</f>
        <v>Attached is a copy of the subject Official Order designating the school speed limit on the subject route in  County.  You may furnish the proper officials with copies of this Order.  Also attached is a completed Traffic Signal Checklist.</v>
      </c>
      <c r="B25" s="227"/>
      <c r="C25" s="227"/>
      <c r="D25" s="227"/>
      <c r="E25" s="227"/>
      <c r="F25" s="227"/>
      <c r="G25" s="227"/>
      <c r="H25" s="227"/>
      <c r="I25" s="227"/>
      <c r="J25" s="225" t="s">
        <v>157</v>
      </c>
      <c r="K25" s="225"/>
      <c r="L25" s="225"/>
      <c r="M25" s="225"/>
      <c r="N25" s="225"/>
      <c r="O25" s="225"/>
      <c r="P25" s="225"/>
      <c r="Q25" s="225"/>
      <c r="R25" s="225"/>
    </row>
    <row r="26" spans="1:18">
      <c r="A26" s="227"/>
      <c r="B26" s="227"/>
      <c r="C26" s="227"/>
      <c r="D26" s="227"/>
      <c r="E26" s="227"/>
      <c r="F26" s="227"/>
      <c r="G26" s="227"/>
      <c r="H26" s="227"/>
      <c r="I26" s="227"/>
      <c r="J26" s="225"/>
      <c r="K26" s="225"/>
      <c r="L26" s="225"/>
      <c r="M26" s="225"/>
      <c r="N26" s="225"/>
      <c r="O26" s="225"/>
      <c r="P26" s="225"/>
      <c r="Q26" s="225"/>
      <c r="R26" s="225"/>
    </row>
    <row r="27" spans="1:18">
      <c r="A27" s="227"/>
      <c r="B27" s="227"/>
      <c r="C27" s="227"/>
      <c r="D27" s="227"/>
      <c r="E27" s="227"/>
      <c r="F27" s="227"/>
      <c r="G27" s="227"/>
      <c r="H27" s="227"/>
      <c r="I27" s="227"/>
      <c r="J27" s="94"/>
      <c r="K27" s="94"/>
      <c r="L27" s="94"/>
      <c r="M27" s="94"/>
      <c r="N27" s="94"/>
      <c r="O27" s="94"/>
      <c r="P27" s="94"/>
      <c r="Q27" s="94"/>
      <c r="R27" s="94"/>
    </row>
    <row r="28" spans="1:18">
      <c r="A28" s="227"/>
      <c r="B28" s="227"/>
      <c r="C28" s="227"/>
      <c r="D28" s="227"/>
      <c r="E28" s="227"/>
      <c r="F28" s="227"/>
      <c r="G28" s="227"/>
      <c r="H28" s="227"/>
      <c r="I28" s="227"/>
      <c r="J28" s="94"/>
      <c r="K28" s="94"/>
      <c r="L28" s="94"/>
      <c r="M28" s="94"/>
      <c r="N28" s="94"/>
      <c r="O28" s="94"/>
      <c r="P28" s="94"/>
      <c r="Q28" s="94"/>
      <c r="R28" s="94"/>
    </row>
    <row r="29" spans="1:18">
      <c r="A29" s="227" t="str">
        <f>IF(A25="","",IF('Traffic Signal Checklist'!AC10=TRUE,'Memo and OO Data File'!D43,IF('Traffic Signal Checklist'!AC12=TRUE,"")))</f>
        <v>Please post this zone at your earliest convenience and notify local law enforcement and this office when the signs have been installed.</v>
      </c>
      <c r="B29" s="227"/>
      <c r="C29" s="227"/>
      <c r="D29" s="227"/>
      <c r="E29" s="227"/>
      <c r="F29" s="227"/>
      <c r="G29" s="227"/>
      <c r="H29" s="227"/>
      <c r="I29" s="227"/>
      <c r="J29" s="94"/>
      <c r="K29" s="94"/>
      <c r="L29" s="94"/>
      <c r="M29" s="94"/>
      <c r="N29" s="94"/>
      <c r="O29" s="94"/>
      <c r="P29" s="94"/>
      <c r="Q29" s="94"/>
      <c r="R29" s="94"/>
    </row>
    <row r="30" spans="1:18">
      <c r="A30" s="227"/>
      <c r="B30" s="227"/>
      <c r="C30" s="227"/>
      <c r="D30" s="227"/>
      <c r="E30" s="227"/>
      <c r="F30" s="227"/>
      <c r="G30" s="227"/>
      <c r="H30" s="227"/>
      <c r="I30" s="227"/>
      <c r="J30" s="94"/>
      <c r="K30" s="94"/>
      <c r="L30" s="94"/>
      <c r="M30" s="94"/>
      <c r="N30" s="94"/>
      <c r="O30" s="94"/>
      <c r="P30" s="94"/>
      <c r="Q30" s="94"/>
      <c r="R30" s="94"/>
    </row>
    <row r="31" spans="1:18">
      <c r="A31" s="87"/>
      <c r="B31" s="87"/>
      <c r="C31" s="87"/>
      <c r="D31" s="87"/>
      <c r="E31" s="87"/>
      <c r="F31" s="87"/>
      <c r="G31" s="87"/>
      <c r="H31" s="87"/>
      <c r="I31" s="87"/>
      <c r="J31" s="94"/>
      <c r="K31" s="94"/>
      <c r="L31" s="94"/>
      <c r="M31" s="94"/>
      <c r="N31" s="94"/>
      <c r="O31" s="94"/>
      <c r="P31" s="94"/>
      <c r="Q31" s="94"/>
      <c r="R31" s="94"/>
    </row>
    <row r="32" spans="1:18">
      <c r="A32" s="90" t="str">
        <f>CONCATENATE("DHT:",'School Flasher Request Form'!J21,":lsk")</f>
        <v>DHT::lsk</v>
      </c>
      <c r="B32" s="87"/>
      <c r="C32" s="87"/>
      <c r="D32" s="87"/>
      <c r="E32" s="87"/>
      <c r="F32" s="87"/>
      <c r="G32" s="87"/>
      <c r="H32" s="87"/>
      <c r="I32" s="87"/>
      <c r="J32" s="94"/>
      <c r="K32" s="94"/>
      <c r="L32" s="94"/>
      <c r="M32" s="94"/>
      <c r="N32" s="94"/>
      <c r="O32" s="94"/>
      <c r="P32" s="94"/>
      <c r="Q32" s="94"/>
      <c r="R32" s="94"/>
    </row>
    <row r="33" spans="1:18">
      <c r="A33" s="86" t="s">
        <v>156</v>
      </c>
      <c r="J33" s="94"/>
      <c r="K33" s="94"/>
      <c r="L33" s="94"/>
      <c r="M33" s="94"/>
      <c r="N33" s="94"/>
      <c r="O33" s="94"/>
      <c r="P33" s="94"/>
      <c r="Q33" s="94"/>
      <c r="R33" s="94"/>
    </row>
    <row r="34" spans="1:18">
      <c r="J34" s="94"/>
      <c r="K34" s="94"/>
      <c r="L34" s="94"/>
      <c r="M34" s="94"/>
      <c r="N34" s="94"/>
      <c r="O34" s="94"/>
      <c r="P34" s="94"/>
      <c r="Q34" s="94"/>
      <c r="R34" s="94"/>
    </row>
    <row r="35" spans="1:18">
      <c r="A35" s="86" t="s">
        <v>164</v>
      </c>
      <c r="J35" s="94"/>
      <c r="K35" s="94"/>
      <c r="L35" s="94"/>
      <c r="M35" s="94"/>
      <c r="N35" s="94"/>
      <c r="O35" s="94"/>
      <c r="P35" s="94"/>
      <c r="Q35" s="94"/>
      <c r="R35" s="94"/>
    </row>
  </sheetData>
  <sheetProtection password="DD67" sheet="1" objects="1" scenarios="1" selectLockedCells="1"/>
  <mergeCells count="4">
    <mergeCell ref="J25:R26"/>
    <mergeCell ref="C19:D19"/>
    <mergeCell ref="A29:I30"/>
    <mergeCell ref="A25:I28"/>
  </mergeCells>
  <phoneticPr fontId="4"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indexed="53"/>
  </sheetPr>
  <dimension ref="A1:AC85"/>
  <sheetViews>
    <sheetView view="pageBreakPreview" zoomScale="122" zoomScaleNormal="100" zoomScaleSheetLayoutView="122" workbookViewId="0">
      <selection activeCell="B6" sqref="B6:F6"/>
    </sheetView>
  </sheetViews>
  <sheetFormatPr defaultColWidth="9.140625" defaultRowHeight="12.75" zeroHeight="1"/>
  <cols>
    <col min="1" max="23" width="5.140625" style="35" customWidth="1"/>
    <col min="24" max="28" width="9.140625" style="96" customWidth="1"/>
    <col min="29" max="29" width="9.140625" style="46" customWidth="1"/>
    <col min="30" max="16384" width="9.140625" style="35"/>
  </cols>
  <sheetData>
    <row r="1" spans="1:29"/>
    <row r="2" spans="1:29"/>
    <row r="3" spans="1:29">
      <c r="B3" s="130"/>
      <c r="C3" s="130"/>
      <c r="D3" s="130"/>
      <c r="E3" s="130"/>
      <c r="F3" s="130"/>
      <c r="G3" s="130"/>
      <c r="H3" s="130"/>
      <c r="I3" s="130"/>
      <c r="J3" s="130"/>
      <c r="K3" s="130"/>
      <c r="L3" s="130"/>
      <c r="M3" s="130"/>
      <c r="N3" s="130"/>
      <c r="O3" s="130"/>
      <c r="P3" s="130"/>
      <c r="Q3" s="130"/>
      <c r="R3" s="130"/>
      <c r="S3" s="130"/>
      <c r="T3" s="130"/>
      <c r="U3" s="130"/>
      <c r="V3" s="130"/>
      <c r="W3" s="178"/>
      <c r="X3" s="95"/>
    </row>
    <row r="4" spans="1:29" ht="3.75" customHeight="1">
      <c r="A4" s="130"/>
      <c r="B4" s="130"/>
      <c r="C4" s="130"/>
      <c r="D4" s="130"/>
      <c r="E4" s="130"/>
      <c r="F4" s="130"/>
      <c r="G4" s="130"/>
      <c r="H4" s="130"/>
      <c r="I4" s="130"/>
      <c r="J4" s="130"/>
      <c r="K4" s="130"/>
      <c r="L4" s="130"/>
      <c r="M4" s="130"/>
      <c r="N4" s="130"/>
      <c r="O4" s="130"/>
      <c r="P4" s="130"/>
      <c r="Q4" s="130"/>
      <c r="R4" s="130"/>
      <c r="S4" s="130"/>
      <c r="T4" s="130"/>
      <c r="U4" s="130"/>
      <c r="V4" s="130"/>
      <c r="W4" s="131"/>
      <c r="X4" s="95"/>
    </row>
    <row r="5" spans="1:29">
      <c r="A5" s="130"/>
      <c r="B5" s="130"/>
      <c r="C5" s="130"/>
      <c r="D5" s="130"/>
      <c r="E5" s="130"/>
      <c r="F5" s="130"/>
      <c r="G5" s="130"/>
      <c r="H5" s="130"/>
      <c r="I5" s="130"/>
      <c r="J5" s="130"/>
      <c r="K5" s="130"/>
      <c r="L5" s="130"/>
      <c r="M5" s="130"/>
      <c r="N5" s="130"/>
      <c r="O5" s="130"/>
      <c r="P5" s="130"/>
      <c r="Q5" s="130"/>
      <c r="R5" s="130"/>
      <c r="S5" s="130"/>
      <c r="T5" s="130"/>
      <c r="U5" s="130"/>
      <c r="V5" s="130"/>
      <c r="W5" s="130"/>
    </row>
    <row r="6" spans="1:29">
      <c r="A6" s="130" t="s">
        <v>8</v>
      </c>
      <c r="B6" s="231"/>
      <c r="C6" s="231"/>
      <c r="D6" s="231"/>
      <c r="E6" s="231"/>
      <c r="F6" s="231"/>
      <c r="G6" s="232" t="s">
        <v>3</v>
      </c>
      <c r="H6" s="232"/>
      <c r="I6" s="233" t="str">
        <f>IF('School Flasher Request Form'!D15="","",'School Flasher Request Form'!D15)</f>
        <v/>
      </c>
      <c r="J6" s="233"/>
      <c r="K6" s="233"/>
      <c r="L6" s="233"/>
      <c r="M6" s="233"/>
      <c r="N6" s="233"/>
      <c r="O6" s="134" t="s">
        <v>63</v>
      </c>
      <c r="P6" s="233" t="str">
        <f>IF('School Flasher Request Form'!D16="","",'School Flasher Request Form'!D16)</f>
        <v/>
      </c>
      <c r="Q6" s="233"/>
      <c r="R6" s="233"/>
      <c r="S6" s="233"/>
      <c r="T6" s="233"/>
      <c r="U6" s="233"/>
      <c r="V6" s="233"/>
      <c r="W6" s="233"/>
      <c r="Y6" s="97" t="s">
        <v>131</v>
      </c>
    </row>
    <row r="7" spans="1:29">
      <c r="A7" s="130"/>
      <c r="B7" s="130"/>
      <c r="C7" s="130"/>
      <c r="D7" s="130"/>
      <c r="E7" s="130"/>
      <c r="F7" s="130"/>
      <c r="G7" s="130"/>
      <c r="H7" s="130"/>
      <c r="I7" s="130"/>
      <c r="J7" s="130"/>
      <c r="K7" s="130"/>
      <c r="L7" s="130"/>
      <c r="M7" s="130"/>
      <c r="N7" s="130"/>
      <c r="O7" s="130"/>
      <c r="P7" s="130"/>
      <c r="Q7" s="130"/>
      <c r="R7" s="130"/>
      <c r="S7" s="130"/>
      <c r="T7" s="130"/>
      <c r="U7" s="130"/>
      <c r="V7" s="130"/>
      <c r="W7" s="130"/>
      <c r="Y7" s="97" t="s">
        <v>132</v>
      </c>
    </row>
    <row r="8" spans="1:29">
      <c r="A8" s="130" t="s">
        <v>65</v>
      </c>
      <c r="B8" s="135"/>
      <c r="C8" s="135"/>
      <c r="D8" s="233" t="str">
        <f>Memo!C29</f>
        <v/>
      </c>
      <c r="E8" s="233"/>
      <c r="F8" s="233"/>
      <c r="G8" s="233"/>
      <c r="H8" s="233"/>
      <c r="I8" s="233"/>
      <c r="J8" s="233"/>
      <c r="K8" s="233"/>
      <c r="L8" s="233"/>
      <c r="M8" s="233"/>
      <c r="N8" s="233"/>
      <c r="O8" s="233"/>
      <c r="P8" s="233"/>
      <c r="Q8" s="228" t="s">
        <v>66</v>
      </c>
      <c r="R8" s="228"/>
      <c r="S8" s="228"/>
      <c r="T8" s="234" t="str">
        <f>IF(AND('School Flasher Request Form'!G28,'School Flasher Request Form'!I28=""),"",CONCATENATE(TEXT('School Flasher Request Form'!G28,"#0.00")," to ",TEXT('School Flasher Request Form'!I28,"#0.00")))</f>
        <v/>
      </c>
      <c r="U8" s="234"/>
      <c r="V8" s="234"/>
      <c r="W8" s="234"/>
      <c r="Y8" s="97" t="s">
        <v>73</v>
      </c>
    </row>
    <row r="9" spans="1:29">
      <c r="A9" s="130"/>
      <c r="B9" s="130"/>
      <c r="C9" s="130"/>
      <c r="D9" s="130"/>
      <c r="E9" s="130"/>
      <c r="F9" s="130"/>
      <c r="G9" s="130"/>
      <c r="H9" s="130"/>
      <c r="I9" s="130"/>
      <c r="J9" s="130"/>
      <c r="K9" s="130"/>
      <c r="L9" s="130"/>
      <c r="M9" s="130"/>
      <c r="N9" s="130"/>
      <c r="O9" s="130"/>
      <c r="P9" s="130"/>
      <c r="Q9" s="130"/>
      <c r="R9" s="130"/>
      <c r="S9" s="130"/>
      <c r="T9" s="130"/>
      <c r="U9" s="130"/>
      <c r="V9" s="130"/>
      <c r="W9" s="130"/>
    </row>
    <row r="10" spans="1:29">
      <c r="A10" s="136"/>
      <c r="B10" s="137" t="str">
        <f>IF(AC10=TRUE,"X","")</f>
        <v>X</v>
      </c>
      <c r="C10" s="130" t="s">
        <v>69</v>
      </c>
      <c r="D10" s="130"/>
      <c r="E10" s="138"/>
      <c r="F10" s="136"/>
      <c r="G10" s="139"/>
      <c r="H10" s="139"/>
      <c r="I10" s="139"/>
      <c r="J10" s="139"/>
      <c r="K10" s="140"/>
      <c r="L10" s="140"/>
      <c r="M10" s="140"/>
      <c r="N10" s="140"/>
      <c r="O10" s="230" t="s">
        <v>73</v>
      </c>
      <c r="P10" s="230"/>
      <c r="Q10" s="230"/>
      <c r="R10" s="230"/>
      <c r="S10" s="130"/>
      <c r="T10" s="235"/>
      <c r="U10" s="235"/>
      <c r="V10" s="235"/>
      <c r="W10" s="142"/>
      <c r="AC10" s="45" t="b">
        <v>1</v>
      </c>
    </row>
    <row r="11" spans="1:29" ht="3.75" customHeight="1">
      <c r="A11" s="136"/>
      <c r="B11" s="130"/>
      <c r="C11" s="130"/>
      <c r="D11" s="130"/>
      <c r="E11" s="138"/>
      <c r="F11" s="136"/>
      <c r="G11" s="139"/>
      <c r="H11" s="139"/>
      <c r="I11" s="139"/>
      <c r="J11" s="139"/>
      <c r="K11" s="140"/>
      <c r="L11" s="140"/>
      <c r="M11" s="140"/>
      <c r="N11" s="140"/>
      <c r="O11" s="141"/>
      <c r="P11" s="139"/>
      <c r="Q11" s="130"/>
      <c r="R11" s="130"/>
      <c r="S11" s="130"/>
      <c r="T11" s="143"/>
      <c r="U11" s="143"/>
      <c r="V11" s="143"/>
      <c r="W11" s="144"/>
      <c r="AC11" s="45" t="b">
        <v>0</v>
      </c>
    </row>
    <row r="12" spans="1:29">
      <c r="A12" s="136"/>
      <c r="B12" s="137" t="str">
        <f>IF(AC11=TRUE,"X","")</f>
        <v/>
      </c>
      <c r="C12" s="130" t="s">
        <v>70</v>
      </c>
      <c r="D12" s="130"/>
      <c r="E12" s="138"/>
      <c r="F12" s="136"/>
      <c r="G12" s="145"/>
      <c r="H12" s="130"/>
      <c r="I12" s="130"/>
      <c r="J12" s="130"/>
      <c r="K12" s="146"/>
      <c r="L12" s="146"/>
      <c r="M12" s="146"/>
      <c r="N12" s="146"/>
      <c r="O12" s="228" t="s">
        <v>74</v>
      </c>
      <c r="P12" s="228"/>
      <c r="Q12" s="228"/>
      <c r="R12" s="228"/>
      <c r="S12" s="130"/>
      <c r="T12" s="235"/>
      <c r="U12" s="235"/>
      <c r="V12" s="235"/>
      <c r="W12" s="142"/>
      <c r="Y12" s="175" t="s">
        <v>134</v>
      </c>
      <c r="AC12" s="45" t="b">
        <v>0</v>
      </c>
    </row>
    <row r="13" spans="1:29" ht="3.75" customHeight="1">
      <c r="A13" s="136"/>
      <c r="B13" s="130"/>
      <c r="C13" s="130"/>
      <c r="D13" s="130"/>
      <c r="E13" s="138"/>
      <c r="F13" s="136"/>
      <c r="G13" s="145"/>
      <c r="H13" s="130"/>
      <c r="I13" s="130"/>
      <c r="J13" s="130"/>
      <c r="K13" s="146"/>
      <c r="L13" s="146"/>
      <c r="M13" s="146"/>
      <c r="N13" s="146"/>
      <c r="O13" s="131"/>
      <c r="P13" s="139"/>
      <c r="Q13" s="131"/>
      <c r="R13" s="131"/>
      <c r="S13" s="131"/>
      <c r="T13" s="143"/>
      <c r="U13" s="143"/>
      <c r="V13" s="143"/>
      <c r="W13" s="144"/>
      <c r="AC13" s="53"/>
    </row>
    <row r="14" spans="1:29">
      <c r="A14" s="136"/>
      <c r="B14" s="137" t="str">
        <f>IF(AC12=TRUE,"X","")</f>
        <v/>
      </c>
      <c r="C14" s="130" t="s">
        <v>71</v>
      </c>
      <c r="D14" s="130"/>
      <c r="E14" s="138"/>
      <c r="F14" s="136"/>
      <c r="G14" s="145"/>
      <c r="H14" s="130"/>
      <c r="I14" s="130"/>
      <c r="J14" s="130"/>
      <c r="K14" s="146"/>
      <c r="L14" s="146"/>
      <c r="M14" s="146"/>
      <c r="N14" s="146"/>
      <c r="O14" s="228" t="s">
        <v>75</v>
      </c>
      <c r="P14" s="228"/>
      <c r="Q14" s="228"/>
      <c r="R14" s="228"/>
      <c r="S14" s="130"/>
      <c r="T14" s="236"/>
      <c r="U14" s="236"/>
      <c r="V14" s="236"/>
      <c r="W14" s="147"/>
      <c r="Y14" s="175" t="s">
        <v>212</v>
      </c>
      <c r="AC14" s="53"/>
    </row>
    <row r="15" spans="1:29" ht="3.75" customHeight="1">
      <c r="A15" s="136"/>
      <c r="B15" s="130"/>
      <c r="C15" s="130"/>
      <c r="D15" s="130"/>
      <c r="E15" s="138"/>
      <c r="F15" s="136"/>
      <c r="G15" s="145"/>
      <c r="H15" s="130"/>
      <c r="I15" s="130"/>
      <c r="J15" s="130"/>
      <c r="K15" s="146"/>
      <c r="L15" s="146"/>
      <c r="M15" s="146"/>
      <c r="N15" s="146"/>
      <c r="O15" s="130"/>
      <c r="P15" s="131"/>
      <c r="Q15" s="131"/>
      <c r="R15" s="131"/>
      <c r="S15" s="131"/>
      <c r="T15" s="148"/>
      <c r="U15" s="148"/>
      <c r="V15" s="148"/>
      <c r="W15" s="148"/>
      <c r="AC15" s="53"/>
    </row>
    <row r="16" spans="1:29">
      <c r="A16" s="136"/>
      <c r="B16" s="137"/>
      <c r="C16" s="130" t="s">
        <v>72</v>
      </c>
      <c r="D16" s="130"/>
      <c r="E16" s="138"/>
      <c r="F16" s="136"/>
      <c r="G16" s="145"/>
      <c r="H16" s="130"/>
      <c r="I16" s="130"/>
      <c r="J16" s="130"/>
      <c r="K16" s="130"/>
      <c r="L16" s="130"/>
      <c r="M16" s="130"/>
      <c r="N16" s="130"/>
      <c r="O16" s="228"/>
      <c r="P16" s="228"/>
      <c r="Q16" s="228"/>
      <c r="R16" s="228"/>
      <c r="S16" s="149"/>
      <c r="T16" s="229"/>
      <c r="U16" s="229"/>
      <c r="V16" s="229"/>
      <c r="W16" s="146"/>
      <c r="Y16" s="175" t="s">
        <v>75</v>
      </c>
      <c r="AC16" s="53"/>
    </row>
    <row r="17" spans="1:29">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AC17" s="53"/>
    </row>
    <row r="18" spans="1:29">
      <c r="A18" s="150" t="s">
        <v>76</v>
      </c>
      <c r="B18" s="130"/>
      <c r="C18" s="150"/>
      <c r="D18" s="130"/>
      <c r="E18" s="130"/>
      <c r="F18" s="130"/>
      <c r="G18" s="130"/>
      <c r="H18" s="130"/>
      <c r="I18" s="130"/>
      <c r="J18" s="130"/>
      <c r="K18" s="130"/>
      <c r="L18" s="130"/>
      <c r="M18" s="150" t="s">
        <v>77</v>
      </c>
      <c r="N18" s="150"/>
      <c r="O18" s="130"/>
      <c r="P18" s="130"/>
      <c r="Q18" s="130"/>
      <c r="R18" s="130"/>
      <c r="S18" s="130"/>
      <c r="T18" s="130"/>
      <c r="U18" s="130"/>
      <c r="V18" s="130"/>
      <c r="W18" s="130"/>
      <c r="AC18" s="53"/>
    </row>
    <row r="19" spans="1:29">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AC19" s="53"/>
    </row>
    <row r="20" spans="1:29">
      <c r="A20" s="145"/>
      <c r="B20" s="151"/>
      <c r="C20" s="130" t="s">
        <v>78</v>
      </c>
      <c r="D20" s="130"/>
      <c r="E20" s="130"/>
      <c r="F20" s="130"/>
      <c r="G20" s="130"/>
      <c r="H20" s="130"/>
      <c r="I20" s="130"/>
      <c r="J20" s="130"/>
      <c r="K20" s="130"/>
      <c r="L20" s="130"/>
      <c r="M20" s="130" t="s">
        <v>87</v>
      </c>
      <c r="N20" s="130"/>
      <c r="O20" s="130"/>
      <c r="P20" s="130"/>
      <c r="Q20" s="130"/>
      <c r="R20" s="130"/>
      <c r="S20" s="145"/>
      <c r="T20" s="233"/>
      <c r="U20" s="233"/>
      <c r="V20" s="233"/>
      <c r="W20" s="145"/>
      <c r="AC20" s="53"/>
    </row>
    <row r="21" spans="1:29">
      <c r="A21" s="145"/>
      <c r="B21" s="138"/>
      <c r="C21" s="130"/>
      <c r="D21" s="130"/>
      <c r="E21" s="130"/>
      <c r="F21" s="130"/>
      <c r="G21" s="130"/>
      <c r="H21" s="130"/>
      <c r="I21" s="130"/>
      <c r="J21" s="130"/>
      <c r="K21" s="130"/>
      <c r="L21" s="130"/>
      <c r="M21" s="130"/>
      <c r="N21" s="130"/>
      <c r="O21" s="130"/>
      <c r="P21" s="130"/>
      <c r="Q21" s="130"/>
      <c r="R21" s="130"/>
      <c r="S21" s="145"/>
      <c r="T21" s="138"/>
      <c r="U21" s="138"/>
      <c r="V21" s="138"/>
      <c r="W21" s="145"/>
      <c r="AC21" s="53"/>
    </row>
    <row r="22" spans="1:29">
      <c r="A22" s="130"/>
      <c r="B22" s="130"/>
      <c r="C22" s="145"/>
      <c r="D22" s="151"/>
      <c r="E22" s="145" t="s">
        <v>79</v>
      </c>
      <c r="F22" s="130"/>
      <c r="G22" s="130"/>
      <c r="H22" s="130"/>
      <c r="I22" s="135"/>
      <c r="J22" s="130"/>
      <c r="K22" s="130"/>
      <c r="L22" s="130"/>
      <c r="M22" s="130"/>
      <c r="N22" s="130"/>
      <c r="O22" s="130"/>
      <c r="P22" s="130"/>
      <c r="Q22" s="130"/>
      <c r="R22" s="130"/>
      <c r="S22" s="130"/>
      <c r="T22" s="130"/>
      <c r="U22" s="130"/>
      <c r="V22" s="145"/>
      <c r="W22" s="145"/>
      <c r="AC22" s="53"/>
    </row>
    <row r="23" spans="1:29" ht="3.75" customHeight="1">
      <c r="A23" s="130"/>
      <c r="B23" s="130"/>
      <c r="C23" s="145"/>
      <c r="D23" s="152"/>
      <c r="E23" s="145"/>
      <c r="F23" s="130"/>
      <c r="G23" s="130"/>
      <c r="H23" s="130"/>
      <c r="I23" s="135"/>
      <c r="J23" s="130"/>
      <c r="K23" s="130"/>
      <c r="L23" s="130"/>
      <c r="M23" s="130"/>
      <c r="N23" s="130"/>
      <c r="O23" s="130"/>
      <c r="P23" s="130"/>
      <c r="Q23" s="130"/>
      <c r="R23" s="130"/>
      <c r="S23" s="130"/>
      <c r="T23" s="130"/>
      <c r="U23" s="130"/>
      <c r="V23" s="145"/>
      <c r="W23" s="145"/>
      <c r="AC23" s="53"/>
    </row>
    <row r="24" spans="1:29">
      <c r="A24" s="130"/>
      <c r="B24" s="130"/>
      <c r="C24" s="145"/>
      <c r="D24" s="151"/>
      <c r="E24" s="145" t="s">
        <v>80</v>
      </c>
      <c r="F24" s="130"/>
      <c r="G24" s="130"/>
      <c r="H24" s="130"/>
      <c r="I24" s="135"/>
      <c r="J24" s="130"/>
      <c r="K24" s="130"/>
      <c r="L24" s="130"/>
      <c r="M24" s="130" t="s">
        <v>88</v>
      </c>
      <c r="N24" s="130"/>
      <c r="O24" s="130"/>
      <c r="P24" s="130"/>
      <c r="Q24" s="130"/>
      <c r="R24" s="130"/>
      <c r="S24" s="145"/>
      <c r="T24" s="233"/>
      <c r="U24" s="233"/>
      <c r="V24" s="233"/>
      <c r="W24" s="145"/>
      <c r="AC24" s="53"/>
    </row>
    <row r="25" spans="1:29" ht="3.75" customHeight="1">
      <c r="A25" s="130"/>
      <c r="B25" s="130"/>
      <c r="C25" s="145"/>
      <c r="D25" s="152"/>
      <c r="E25" s="145"/>
      <c r="F25" s="130"/>
      <c r="G25" s="130"/>
      <c r="H25" s="130"/>
      <c r="I25" s="135"/>
      <c r="J25" s="130"/>
      <c r="K25" s="130"/>
      <c r="L25" s="130"/>
      <c r="M25" s="130"/>
      <c r="N25" s="130"/>
      <c r="O25" s="130"/>
      <c r="P25" s="130"/>
      <c r="Q25" s="130"/>
      <c r="R25" s="130"/>
      <c r="S25" s="145"/>
      <c r="T25" s="138"/>
      <c r="U25" s="138"/>
      <c r="V25" s="138"/>
      <c r="W25" s="145"/>
      <c r="AC25" s="45" t="b">
        <v>0</v>
      </c>
    </row>
    <row r="26" spans="1:29">
      <c r="A26" s="130"/>
      <c r="B26" s="130"/>
      <c r="C26" s="145"/>
      <c r="D26" s="151"/>
      <c r="E26" s="145" t="s">
        <v>81</v>
      </c>
      <c r="F26" s="130"/>
      <c r="G26" s="130"/>
      <c r="H26" s="130"/>
      <c r="I26" s="135"/>
      <c r="J26" s="130"/>
      <c r="K26" s="130"/>
      <c r="L26" s="130"/>
      <c r="M26" s="139" t="s">
        <v>206</v>
      </c>
      <c r="N26" s="130"/>
      <c r="O26" s="130"/>
      <c r="P26" s="130"/>
      <c r="Q26" s="130"/>
      <c r="R26" s="130"/>
      <c r="S26" s="153" t="s">
        <v>91</v>
      </c>
      <c r="T26" s="137"/>
      <c r="U26" s="153" t="s">
        <v>92</v>
      </c>
      <c r="V26" s="137"/>
      <c r="W26" s="130"/>
      <c r="AC26" s="45" t="b">
        <v>0</v>
      </c>
    </row>
    <row r="27" spans="1:29" ht="3.75" customHeight="1">
      <c r="A27" s="130"/>
      <c r="B27" s="130"/>
      <c r="C27" s="145"/>
      <c r="D27" s="152"/>
      <c r="E27" s="145"/>
      <c r="F27" s="130"/>
      <c r="G27" s="130"/>
      <c r="H27" s="130"/>
      <c r="I27" s="135"/>
      <c r="J27" s="130"/>
      <c r="K27" s="130"/>
      <c r="L27" s="130"/>
      <c r="M27" s="130"/>
      <c r="N27" s="130"/>
      <c r="O27" s="130"/>
      <c r="P27" s="130"/>
      <c r="Q27" s="130"/>
      <c r="R27" s="130"/>
      <c r="S27" s="130"/>
      <c r="T27" s="130"/>
      <c r="U27" s="130"/>
      <c r="V27" s="130"/>
      <c r="W27" s="130"/>
    </row>
    <row r="28" spans="1:29">
      <c r="A28" s="130"/>
      <c r="B28" s="130"/>
      <c r="C28" s="145"/>
      <c r="D28" s="151"/>
      <c r="E28" s="145" t="s">
        <v>82</v>
      </c>
      <c r="F28" s="130"/>
      <c r="G28" s="130"/>
      <c r="H28" s="130"/>
      <c r="I28" s="135"/>
      <c r="J28" s="130"/>
      <c r="K28" s="130"/>
      <c r="L28" s="130"/>
      <c r="M28" s="124"/>
      <c r="N28" s="139" t="s">
        <v>90</v>
      </c>
      <c r="O28" s="139"/>
      <c r="P28" s="139"/>
      <c r="Q28" s="139"/>
      <c r="R28" s="139"/>
      <c r="S28" s="154"/>
      <c r="T28" s="237"/>
      <c r="U28" s="237"/>
      <c r="V28" s="237"/>
      <c r="W28" s="134"/>
    </row>
    <row r="29" spans="1:29">
      <c r="A29" s="130"/>
      <c r="B29" s="130"/>
      <c r="C29" s="130"/>
      <c r="D29" s="130"/>
      <c r="E29" s="130"/>
      <c r="F29" s="130"/>
      <c r="G29" s="130"/>
      <c r="H29" s="130"/>
      <c r="I29" s="130"/>
      <c r="J29" s="130"/>
      <c r="K29" s="130"/>
      <c r="L29" s="130"/>
      <c r="M29" s="124"/>
      <c r="N29" s="139"/>
      <c r="O29" s="139"/>
      <c r="P29" s="139"/>
      <c r="Q29" s="139"/>
      <c r="R29" s="139"/>
      <c r="S29" s="139"/>
      <c r="T29" s="155"/>
      <c r="U29" s="155"/>
      <c r="V29" s="155"/>
      <c r="W29" s="145"/>
    </row>
    <row r="30" spans="1:29">
      <c r="A30" s="145"/>
      <c r="B30" s="174" t="s">
        <v>129</v>
      </c>
      <c r="C30" s="173" t="s">
        <v>83</v>
      </c>
      <c r="D30" s="130"/>
      <c r="E30" s="130"/>
      <c r="F30" s="130"/>
      <c r="G30" s="130"/>
      <c r="H30" s="130"/>
      <c r="I30" s="130"/>
      <c r="J30" s="130"/>
      <c r="K30" s="130"/>
      <c r="L30" s="130"/>
      <c r="M30" s="139"/>
      <c r="N30" s="139"/>
      <c r="O30" s="139"/>
      <c r="P30" s="139"/>
      <c r="Q30" s="139"/>
      <c r="R30" s="139"/>
      <c r="S30" s="139"/>
      <c r="T30" s="139"/>
      <c r="U30" s="139"/>
      <c r="V30" s="139"/>
      <c r="W30" s="130"/>
    </row>
    <row r="31" spans="1:29">
      <c r="A31" s="130"/>
      <c r="B31" s="145"/>
      <c r="C31" s="238" t="str">
        <f>IF('School Flasher Request Form'!I39="","",'School Flasher Request Form'!I39)</f>
        <v/>
      </c>
      <c r="D31" s="238"/>
      <c r="E31" s="130" t="s">
        <v>84</v>
      </c>
      <c r="F31" s="130"/>
      <c r="G31" s="130"/>
      <c r="H31" s="130"/>
      <c r="I31" s="130"/>
      <c r="J31" s="130"/>
      <c r="K31" s="130"/>
      <c r="L31" s="130"/>
      <c r="M31" s="130" t="s">
        <v>89</v>
      </c>
      <c r="N31" s="130"/>
      <c r="O31" s="130"/>
      <c r="P31" s="130"/>
      <c r="Q31" s="130"/>
      <c r="R31" s="130"/>
      <c r="S31" s="131" t="s">
        <v>91</v>
      </c>
      <c r="T31" s="151"/>
      <c r="U31" s="141" t="s">
        <v>92</v>
      </c>
      <c r="V31" s="151"/>
      <c r="W31" s="134"/>
    </row>
    <row r="32" spans="1:29">
      <c r="A32" s="130"/>
      <c r="B32" s="145"/>
      <c r="C32" s="238" t="str">
        <f>IF(AC25=TRUE,"X","")</f>
        <v/>
      </c>
      <c r="D32" s="238"/>
      <c r="E32" s="130" t="s">
        <v>85</v>
      </c>
      <c r="F32" s="130"/>
      <c r="G32" s="130"/>
      <c r="H32" s="130"/>
      <c r="I32" s="156"/>
      <c r="J32" s="130"/>
      <c r="K32" s="130"/>
      <c r="L32" s="130"/>
      <c r="M32" s="124"/>
      <c r="N32" s="130" t="s">
        <v>90</v>
      </c>
      <c r="O32" s="130"/>
      <c r="P32" s="130"/>
      <c r="Q32" s="130"/>
      <c r="R32" s="130"/>
      <c r="S32" s="145"/>
      <c r="T32" s="233"/>
      <c r="U32" s="233"/>
      <c r="V32" s="233"/>
      <c r="W32" s="145"/>
    </row>
    <row r="33" spans="1:23">
      <c r="A33" s="130"/>
      <c r="B33" s="145"/>
      <c r="C33" s="238" t="str">
        <f>IF(AC26=TRUE,"X","")</f>
        <v/>
      </c>
      <c r="D33" s="238"/>
      <c r="E33" s="130" t="s">
        <v>86</v>
      </c>
      <c r="F33" s="130"/>
      <c r="G33" s="130"/>
      <c r="H33" s="130"/>
      <c r="I33" s="156"/>
      <c r="J33" s="130"/>
      <c r="K33" s="130"/>
      <c r="L33" s="130"/>
      <c r="M33" s="130"/>
      <c r="N33" s="130"/>
      <c r="O33" s="130"/>
      <c r="P33" s="130"/>
      <c r="Q33" s="130"/>
      <c r="R33" s="130"/>
      <c r="S33" s="130"/>
      <c r="T33" s="130"/>
      <c r="U33" s="130"/>
      <c r="V33" s="130"/>
      <c r="W33" s="145"/>
    </row>
    <row r="34" spans="1:23">
      <c r="A34" s="130"/>
      <c r="B34" s="130"/>
      <c r="C34" s="130"/>
      <c r="D34" s="130"/>
      <c r="E34" s="130"/>
      <c r="F34" s="130"/>
      <c r="G34" s="130"/>
      <c r="H34" s="130"/>
      <c r="I34" s="130"/>
      <c r="J34" s="130"/>
      <c r="K34" s="130"/>
      <c r="L34" s="130"/>
      <c r="M34" s="130" t="s">
        <v>93</v>
      </c>
      <c r="N34" s="130"/>
      <c r="O34" s="130"/>
      <c r="P34" s="130"/>
      <c r="Q34" s="130"/>
      <c r="R34" s="130"/>
      <c r="S34" s="131" t="s">
        <v>91</v>
      </c>
      <c r="T34" s="151"/>
      <c r="U34" s="141" t="s">
        <v>92</v>
      </c>
      <c r="V34" s="151"/>
      <c r="W34" s="145"/>
    </row>
    <row r="35" spans="1:23">
      <c r="A35" s="145"/>
      <c r="B35" s="151"/>
      <c r="C35" s="130" t="s">
        <v>97</v>
      </c>
      <c r="D35" s="130"/>
      <c r="E35" s="130"/>
      <c r="F35" s="130"/>
      <c r="G35" s="130"/>
      <c r="H35" s="130"/>
      <c r="I35" s="130"/>
      <c r="J35" s="130"/>
      <c r="K35" s="130"/>
      <c r="L35" s="130"/>
      <c r="M35" s="124"/>
      <c r="N35" s="130" t="s">
        <v>90</v>
      </c>
      <c r="O35" s="130"/>
      <c r="P35" s="130"/>
      <c r="Q35" s="130"/>
      <c r="R35" s="130"/>
      <c r="S35" s="145"/>
      <c r="T35" s="233"/>
      <c r="U35" s="233"/>
      <c r="V35" s="233"/>
      <c r="W35" s="130"/>
    </row>
    <row r="36" spans="1:23">
      <c r="A36" s="130"/>
      <c r="B36" s="130"/>
      <c r="C36" s="130"/>
      <c r="D36" s="130"/>
      <c r="E36" s="130"/>
      <c r="F36" s="130"/>
      <c r="G36" s="130"/>
      <c r="H36" s="130"/>
      <c r="I36" s="130"/>
      <c r="J36" s="130"/>
      <c r="K36" s="130"/>
      <c r="L36" s="130"/>
      <c r="M36" s="124"/>
      <c r="N36" s="130" t="s">
        <v>94</v>
      </c>
      <c r="O36" s="130"/>
      <c r="P36" s="130"/>
      <c r="Q36" s="130"/>
      <c r="R36" s="130"/>
      <c r="S36" s="145"/>
      <c r="T36" s="239"/>
      <c r="U36" s="239"/>
      <c r="V36" s="239"/>
      <c r="W36" s="134"/>
    </row>
    <row r="37" spans="1:23">
      <c r="A37" s="145"/>
      <c r="B37" s="151"/>
      <c r="C37" s="130" t="s">
        <v>98</v>
      </c>
      <c r="D37" s="130"/>
      <c r="E37" s="130"/>
      <c r="F37" s="130"/>
      <c r="G37" s="130"/>
      <c r="H37" s="130"/>
      <c r="I37" s="130"/>
      <c r="J37" s="130"/>
      <c r="K37" s="130"/>
      <c r="L37" s="130"/>
      <c r="M37" s="124"/>
      <c r="N37" s="130" t="s">
        <v>95</v>
      </c>
      <c r="O37" s="130"/>
      <c r="P37" s="130"/>
      <c r="Q37" s="130"/>
      <c r="R37" s="130"/>
      <c r="S37" s="145"/>
      <c r="T37" s="239"/>
      <c r="U37" s="239"/>
      <c r="V37" s="239"/>
      <c r="W37" s="145"/>
    </row>
    <row r="38" spans="1:23">
      <c r="A38" s="130"/>
      <c r="B38" s="145"/>
      <c r="C38" s="240"/>
      <c r="D38" s="240"/>
      <c r="E38" s="240"/>
      <c r="F38" s="240"/>
      <c r="G38" s="130"/>
      <c r="H38" s="130"/>
      <c r="I38" s="130"/>
      <c r="J38" s="130"/>
      <c r="K38" s="130"/>
      <c r="L38" s="130"/>
      <c r="M38" s="130"/>
      <c r="N38" s="130"/>
      <c r="O38" s="130"/>
      <c r="P38" s="130"/>
      <c r="Q38" s="130"/>
      <c r="R38" s="130"/>
      <c r="S38" s="130"/>
      <c r="T38" s="130"/>
      <c r="U38" s="130"/>
      <c r="V38" s="130"/>
      <c r="W38" s="130"/>
    </row>
    <row r="39" spans="1:23">
      <c r="A39" s="130"/>
      <c r="B39" s="130"/>
      <c r="C39" s="240"/>
      <c r="D39" s="240"/>
      <c r="E39" s="240"/>
      <c r="F39" s="240"/>
      <c r="G39" s="130"/>
      <c r="H39" s="130"/>
      <c r="I39" s="130"/>
      <c r="J39" s="130"/>
      <c r="K39" s="130"/>
      <c r="L39" s="130"/>
      <c r="M39" s="130" t="s">
        <v>96</v>
      </c>
      <c r="N39" s="130"/>
      <c r="O39" s="130"/>
      <c r="P39" s="130"/>
      <c r="Q39" s="130"/>
      <c r="R39" s="130"/>
      <c r="S39" s="131" t="s">
        <v>91</v>
      </c>
      <c r="T39" s="151"/>
      <c r="U39" s="141" t="s">
        <v>92</v>
      </c>
      <c r="V39" s="151"/>
      <c r="W39" s="134"/>
    </row>
    <row r="40" spans="1:23">
      <c r="A40" s="130"/>
      <c r="B40" s="130"/>
      <c r="C40" s="241"/>
      <c r="D40" s="241"/>
      <c r="E40" s="241"/>
      <c r="F40" s="241"/>
      <c r="G40" s="130" t="str">
        <f>IF(OR('[1]Input Data Here'!H21="Number Needed",'[1]Input Data Here'!H21=""),"SIGN",IF('[1]Input Data Here'!S18=FALSE,"SIGN",IF('[1]Input Data Here'!H21=1,"SIGN","SIGNS")))</f>
        <v>SIGNS</v>
      </c>
      <c r="H40" s="130"/>
      <c r="I40" s="130"/>
      <c r="J40" s="130"/>
      <c r="K40" s="130"/>
      <c r="L40" s="130"/>
      <c r="M40" s="124"/>
      <c r="N40" s="130" t="s">
        <v>90</v>
      </c>
      <c r="O40" s="130"/>
      <c r="P40" s="130"/>
      <c r="Q40" s="130"/>
      <c r="R40" s="130"/>
      <c r="S40" s="145"/>
      <c r="T40" s="233"/>
      <c r="U40" s="233"/>
      <c r="V40" s="233"/>
      <c r="W40" s="134"/>
    </row>
    <row r="41" spans="1:23">
      <c r="A41" s="130"/>
      <c r="B41" s="130"/>
      <c r="C41" s="138"/>
      <c r="D41" s="138"/>
      <c r="E41" s="138"/>
      <c r="F41" s="138"/>
      <c r="G41" s="130"/>
      <c r="H41" s="130"/>
      <c r="I41" s="130"/>
      <c r="J41" s="130"/>
      <c r="K41" s="130"/>
      <c r="L41" s="130"/>
      <c r="M41" s="130"/>
      <c r="N41" s="130"/>
      <c r="O41" s="130"/>
      <c r="P41" s="130"/>
      <c r="Q41" s="130"/>
      <c r="R41" s="130"/>
      <c r="S41" s="130"/>
      <c r="T41" s="130"/>
      <c r="U41" s="130"/>
      <c r="V41" s="130"/>
      <c r="W41" s="134"/>
    </row>
    <row r="42" spans="1:23">
      <c r="A42" s="145"/>
      <c r="B42" s="151"/>
      <c r="C42" s="130" t="s">
        <v>207</v>
      </c>
      <c r="D42" s="130"/>
      <c r="E42" s="130"/>
      <c r="F42" s="130"/>
      <c r="G42" s="130"/>
      <c r="H42" s="130"/>
      <c r="I42" s="130"/>
      <c r="J42" s="130"/>
      <c r="K42" s="130"/>
      <c r="L42" s="130"/>
      <c r="M42" s="130" t="s">
        <v>208</v>
      </c>
      <c r="N42" s="130"/>
      <c r="O42" s="130"/>
      <c r="P42" s="130"/>
      <c r="Q42" s="130"/>
      <c r="R42" s="130"/>
      <c r="S42" s="131" t="s">
        <v>91</v>
      </c>
      <c r="T42" s="151"/>
      <c r="U42" s="141" t="s">
        <v>92</v>
      </c>
      <c r="V42" s="151"/>
      <c r="W42" s="134"/>
    </row>
    <row r="43" spans="1:23">
      <c r="A43" s="130"/>
      <c r="B43" s="145"/>
      <c r="C43" s="240"/>
      <c r="D43" s="242"/>
      <c r="E43" s="242"/>
      <c r="F43" s="242"/>
      <c r="G43" s="130"/>
      <c r="H43" s="130"/>
      <c r="I43" s="130"/>
      <c r="J43" s="130"/>
      <c r="K43" s="130"/>
      <c r="L43" s="130"/>
      <c r="M43" s="130"/>
      <c r="N43" s="130"/>
      <c r="O43" s="130"/>
      <c r="P43" s="130"/>
      <c r="Q43" s="130"/>
      <c r="R43" s="130"/>
      <c r="S43" s="131"/>
      <c r="T43" s="131"/>
      <c r="U43" s="134"/>
      <c r="V43" s="131"/>
      <c r="W43" s="134"/>
    </row>
    <row r="44" spans="1:23">
      <c r="A44" s="130"/>
      <c r="B44" s="130"/>
      <c r="C44" s="242"/>
      <c r="D44" s="242"/>
      <c r="E44" s="242"/>
      <c r="F44" s="242"/>
      <c r="G44" s="130"/>
      <c r="H44" s="130"/>
      <c r="I44" s="130"/>
      <c r="J44" s="130"/>
      <c r="K44" s="130"/>
      <c r="L44" s="130"/>
      <c r="M44" s="130"/>
      <c r="N44" s="130"/>
      <c r="O44" s="130"/>
      <c r="P44" s="130"/>
      <c r="Q44" s="130"/>
      <c r="R44" s="130"/>
      <c r="S44" s="130"/>
      <c r="T44" s="130"/>
      <c r="U44" s="130"/>
      <c r="V44" s="130"/>
      <c r="W44" s="130"/>
    </row>
    <row r="45" spans="1:23">
      <c r="A45" s="130"/>
      <c r="B45" s="130"/>
      <c r="C45" s="243"/>
      <c r="D45" s="243"/>
      <c r="E45" s="243"/>
      <c r="F45" s="243"/>
      <c r="G45" s="130" t="str">
        <f>IF(OR('[1]Input Data Here'!H21="Number Needed",'[1]Input Data Here'!B21="Select Sign Here",'[1]Input Data Here'!H21=""),"SIGN",IF('[1]Input Data Here'!V18=FALSE,"SIGN",IF('[1]Input Data Here'!H21=1,"SIGN","SIGNS")))</f>
        <v>SIGNS</v>
      </c>
      <c r="H45" s="130"/>
      <c r="I45" s="130"/>
      <c r="J45" s="130"/>
      <c r="K45" s="130"/>
      <c r="L45" s="130"/>
      <c r="M45" s="130"/>
      <c r="N45" s="130"/>
      <c r="O45" s="130"/>
      <c r="P45" s="130"/>
      <c r="Q45" s="130"/>
      <c r="R45" s="130"/>
      <c r="S45" s="130"/>
      <c r="T45" s="130"/>
      <c r="U45" s="130"/>
      <c r="V45" s="130"/>
      <c r="W45" s="130"/>
    </row>
    <row r="46" spans="1:23">
      <c r="A46" s="130"/>
      <c r="B46" s="130"/>
      <c r="C46" s="130"/>
      <c r="D46" s="130"/>
      <c r="E46" s="130"/>
      <c r="F46" s="130"/>
      <c r="G46" s="130"/>
      <c r="H46" s="130"/>
      <c r="I46" s="130"/>
      <c r="J46" s="130"/>
      <c r="K46" s="130"/>
      <c r="L46" s="130"/>
      <c r="M46" s="130"/>
      <c r="N46" s="130"/>
      <c r="O46" s="130"/>
      <c r="P46" s="130"/>
      <c r="Q46" s="130"/>
      <c r="R46" s="130"/>
      <c r="S46" s="130"/>
      <c r="T46" s="130"/>
      <c r="U46" s="130"/>
      <c r="V46" s="130"/>
      <c r="W46" s="130"/>
    </row>
    <row r="47" spans="1:23">
      <c r="A47" s="150" t="s">
        <v>99</v>
      </c>
      <c r="B47" s="130"/>
      <c r="C47" s="130"/>
      <c r="D47" s="130"/>
      <c r="E47" s="130"/>
      <c r="F47" s="130"/>
      <c r="G47" s="130"/>
      <c r="H47" s="130"/>
      <c r="I47" s="130"/>
      <c r="J47" s="130"/>
      <c r="K47" s="130"/>
      <c r="L47" s="130"/>
      <c r="M47" s="130"/>
      <c r="N47" s="130"/>
      <c r="O47" s="130"/>
      <c r="P47" s="130"/>
      <c r="Q47" s="130"/>
      <c r="R47" s="130"/>
      <c r="S47" s="130"/>
      <c r="T47" s="130"/>
      <c r="U47" s="130"/>
      <c r="V47" s="130"/>
      <c r="W47" s="130"/>
    </row>
    <row r="48" spans="1:23">
      <c r="A48" s="130"/>
      <c r="B48" s="130"/>
      <c r="C48" s="130"/>
      <c r="D48" s="130"/>
      <c r="E48" s="130"/>
      <c r="F48" s="130"/>
      <c r="G48" s="130"/>
      <c r="H48" s="130"/>
      <c r="I48" s="130"/>
      <c r="J48" s="130"/>
      <c r="K48" s="130"/>
      <c r="L48" s="130"/>
      <c r="M48" s="130"/>
      <c r="N48" s="130"/>
      <c r="O48" s="130"/>
      <c r="P48" s="130"/>
      <c r="Q48" s="130"/>
      <c r="R48" s="130"/>
      <c r="S48" s="130"/>
      <c r="T48" s="130"/>
      <c r="U48" s="130"/>
      <c r="V48" s="130"/>
      <c r="W48" s="130"/>
    </row>
    <row r="49" spans="1:23">
      <c r="A49" s="130" t="s">
        <v>100</v>
      </c>
      <c r="B49" s="130"/>
      <c r="C49" s="130"/>
      <c r="D49" s="130"/>
      <c r="E49" s="130"/>
      <c r="F49" s="130"/>
      <c r="G49" s="229" t="str">
        <f>IF('School Flasher Request Form'!D17="","",'School Flasher Request Form'!D17)</f>
        <v/>
      </c>
      <c r="H49" s="229"/>
      <c r="I49" s="229"/>
      <c r="J49" s="229"/>
      <c r="K49" s="229"/>
      <c r="L49" s="229"/>
      <c r="M49" s="229"/>
      <c r="N49" s="229"/>
      <c r="O49" s="229"/>
      <c r="P49" s="229"/>
      <c r="Q49" s="229"/>
      <c r="R49" s="232" t="s">
        <v>101</v>
      </c>
      <c r="S49" s="232"/>
      <c r="T49" s="233" t="str">
        <f>IF('School Flasher Request Form'!I37="","",'School Flasher Request Form'!I37)</f>
        <v/>
      </c>
      <c r="U49" s="233"/>
      <c r="V49" s="145" t="s">
        <v>28</v>
      </c>
      <c r="W49" s="145"/>
    </row>
    <row r="50" spans="1:23">
      <c r="A50" s="130"/>
      <c r="B50" s="130"/>
      <c r="C50" s="130"/>
      <c r="D50" s="130"/>
      <c r="E50" s="130"/>
      <c r="F50" s="130"/>
      <c r="G50" s="157"/>
      <c r="H50" s="157"/>
      <c r="I50" s="157"/>
      <c r="J50" s="157"/>
      <c r="K50" s="157"/>
      <c r="L50" s="157"/>
      <c r="M50" s="157"/>
      <c r="N50" s="157"/>
      <c r="O50" s="157"/>
      <c r="P50" s="157"/>
      <c r="Q50" s="157"/>
      <c r="R50" s="132"/>
      <c r="S50" s="132"/>
      <c r="T50" s="138"/>
      <c r="U50" s="138"/>
      <c r="V50" s="145"/>
      <c r="W50" s="145"/>
    </row>
    <row r="51" spans="1:23">
      <c r="A51" s="130"/>
      <c r="B51" s="151"/>
      <c r="C51" s="130" t="s">
        <v>108</v>
      </c>
      <c r="D51" s="130"/>
      <c r="E51" s="130"/>
      <c r="F51" s="130"/>
      <c r="G51" s="158"/>
      <c r="H51" s="130" t="s">
        <v>209</v>
      </c>
      <c r="I51" s="159"/>
      <c r="J51" s="159"/>
      <c r="K51" s="159"/>
      <c r="L51" s="158"/>
      <c r="M51" s="130" t="s">
        <v>109</v>
      </c>
      <c r="N51" s="159"/>
      <c r="O51" s="159"/>
      <c r="P51" s="158"/>
      <c r="Q51" s="139" t="s">
        <v>210</v>
      </c>
      <c r="R51" s="139"/>
      <c r="S51" s="139"/>
      <c r="T51" s="139"/>
      <c r="U51" s="139"/>
      <c r="V51" s="139"/>
      <c r="W51" s="139"/>
    </row>
    <row r="52" spans="1:23" ht="3.75" customHeight="1">
      <c r="A52" s="130"/>
      <c r="B52" s="138"/>
      <c r="C52" s="130"/>
      <c r="D52" s="130"/>
      <c r="E52" s="130"/>
      <c r="F52" s="130"/>
      <c r="G52" s="160"/>
      <c r="H52" s="145"/>
      <c r="I52" s="159"/>
      <c r="J52" s="159"/>
      <c r="K52" s="159"/>
      <c r="L52" s="160"/>
      <c r="M52" s="145"/>
      <c r="N52" s="159"/>
      <c r="O52" s="159"/>
      <c r="P52" s="161"/>
      <c r="Q52" s="139"/>
      <c r="R52" s="139"/>
      <c r="S52" s="139"/>
      <c r="T52" s="139"/>
      <c r="U52" s="139"/>
      <c r="V52" s="139"/>
      <c r="W52" s="139"/>
    </row>
    <row r="53" spans="1:23">
      <c r="A53" s="130"/>
      <c r="B53" s="138"/>
      <c r="C53" s="136"/>
      <c r="D53" s="130"/>
      <c r="E53" s="130"/>
      <c r="F53" s="130"/>
      <c r="G53" s="162"/>
      <c r="H53" s="130" t="s">
        <v>103</v>
      </c>
      <c r="I53" s="130"/>
      <c r="J53" s="130"/>
      <c r="K53" s="130"/>
      <c r="L53" s="162"/>
      <c r="M53" s="130" t="s">
        <v>104</v>
      </c>
      <c r="N53" s="130"/>
      <c r="O53" s="130"/>
      <c r="P53" s="151"/>
      <c r="Q53" s="130" t="s">
        <v>107</v>
      </c>
      <c r="R53" s="130"/>
      <c r="S53" s="130"/>
      <c r="T53" s="134"/>
      <c r="V53" s="130"/>
      <c r="W53" s="139"/>
    </row>
    <row r="54" spans="1:23" ht="3.75" customHeight="1">
      <c r="A54" s="130"/>
      <c r="B54" s="138"/>
      <c r="C54" s="136"/>
      <c r="D54" s="130"/>
      <c r="E54" s="130"/>
      <c r="F54" s="130"/>
      <c r="G54" s="133"/>
      <c r="H54" s="145"/>
      <c r="I54" s="145"/>
      <c r="J54" s="145"/>
      <c r="K54" s="145"/>
      <c r="L54" s="133"/>
      <c r="M54" s="129"/>
      <c r="N54" s="130"/>
      <c r="O54" s="130"/>
      <c r="P54" s="138"/>
      <c r="Q54" s="130"/>
      <c r="R54" s="130"/>
      <c r="S54" s="130"/>
      <c r="T54" s="145"/>
      <c r="U54" s="130"/>
      <c r="V54" s="130"/>
      <c r="W54" s="139"/>
    </row>
    <row r="55" spans="1:23">
      <c r="A55" s="130"/>
      <c r="B55" s="174" t="s">
        <v>129</v>
      </c>
      <c r="C55" s="130" t="s">
        <v>102</v>
      </c>
      <c r="D55" s="130"/>
      <c r="E55" s="130"/>
      <c r="F55" s="130"/>
      <c r="G55" s="151"/>
      <c r="H55" s="163" t="s">
        <v>105</v>
      </c>
      <c r="I55" s="130"/>
      <c r="J55" s="130"/>
      <c r="K55" s="130"/>
      <c r="L55" s="174" t="s">
        <v>129</v>
      </c>
      <c r="M55" s="129" t="s">
        <v>106</v>
      </c>
      <c r="N55" s="130"/>
      <c r="O55" s="134"/>
      <c r="P55" s="138"/>
      <c r="Q55" s="159"/>
      <c r="R55" s="145"/>
      <c r="S55" s="134"/>
      <c r="T55" s="138"/>
      <c r="U55" s="139"/>
      <c r="V55" s="130"/>
      <c r="W55" s="139"/>
    </row>
    <row r="56" spans="1:23" ht="3.75" customHeight="1">
      <c r="A56" s="130"/>
      <c r="B56" s="152"/>
      <c r="C56" s="130"/>
      <c r="D56" s="130"/>
      <c r="E56" s="130"/>
      <c r="F56" s="130"/>
      <c r="G56" s="138"/>
      <c r="H56" s="164"/>
      <c r="I56" s="145"/>
      <c r="J56" s="145"/>
      <c r="K56" s="145"/>
      <c r="L56" s="138"/>
      <c r="M56" s="129"/>
      <c r="N56" s="130"/>
      <c r="O56" s="134"/>
      <c r="P56" s="138"/>
      <c r="Q56" s="159"/>
      <c r="R56" s="145"/>
      <c r="S56" s="134"/>
      <c r="T56" s="138"/>
      <c r="U56" s="139"/>
      <c r="V56" s="130"/>
      <c r="W56" s="139"/>
    </row>
    <row r="57" spans="1:23">
      <c r="A57" s="130"/>
      <c r="B57" s="174" t="str">
        <f>IF(OR(AC10,AC11=TRUE),"X","")</f>
        <v>X</v>
      </c>
      <c r="C57" s="130" t="s">
        <v>110</v>
      </c>
      <c r="D57" s="130"/>
      <c r="E57" s="244" t="str">
        <f>IF(AND(AC10=FALSE,AC11=FALSE),"",IF(OR(AND(AC10,AC11=TRUE),T49&gt;=40),"Install in accordance with Section TO-611 of the Division of Traffic Operations Guidance Manual; use a 36-in x 72-in sized S5-1 sign.",IF(OR(AND(AC10,AC11=TRUE),T49&lt;40),"Install in accordance with Section TO-611 of the Division of Traffic Operations Guidance Manual; use a 24-in x 48-in sized S5-1 sign.")))</f>
        <v>Install in accordance with Section TO-611 of the Division of Traffic Operations Guidance Manual; use a 36-in x 72-in sized S5-1 sign.</v>
      </c>
      <c r="F57" s="244"/>
      <c r="G57" s="244"/>
      <c r="H57" s="244"/>
      <c r="I57" s="244"/>
      <c r="J57" s="244"/>
      <c r="K57" s="244"/>
      <c r="L57" s="244"/>
      <c r="M57" s="244"/>
      <c r="N57" s="244"/>
      <c r="O57" s="244"/>
      <c r="P57" s="244"/>
      <c r="Q57" s="244"/>
      <c r="R57" s="244"/>
      <c r="S57" s="244"/>
      <c r="T57" s="244"/>
      <c r="U57" s="244"/>
      <c r="V57" s="244"/>
      <c r="W57" s="244"/>
    </row>
    <row r="58" spans="1:23">
      <c r="A58" s="130"/>
      <c r="B58" s="138"/>
      <c r="C58" s="165"/>
      <c r="D58" s="145"/>
      <c r="E58" s="166"/>
      <c r="F58" s="166"/>
      <c r="G58" s="166"/>
      <c r="H58" s="166"/>
      <c r="I58" s="166"/>
      <c r="J58" s="166"/>
      <c r="K58" s="166"/>
      <c r="L58" s="166"/>
      <c r="M58" s="166"/>
      <c r="N58" s="166"/>
      <c r="O58" s="166"/>
      <c r="P58" s="166"/>
      <c r="Q58" s="166"/>
      <c r="R58" s="166"/>
      <c r="S58" s="166"/>
      <c r="T58" s="166"/>
      <c r="U58" s="166"/>
      <c r="V58" s="166"/>
      <c r="W58" s="166"/>
    </row>
    <row r="59" spans="1:23">
      <c r="A59" s="130" t="s">
        <v>118</v>
      </c>
      <c r="B59" s="130"/>
      <c r="C59" s="130"/>
      <c r="D59" s="130"/>
      <c r="E59" s="130"/>
      <c r="F59" s="130"/>
      <c r="G59" s="233"/>
      <c r="H59" s="233"/>
      <c r="I59" s="233"/>
      <c r="J59" s="233"/>
      <c r="K59" s="233"/>
      <c r="L59" s="233"/>
      <c r="M59" s="233"/>
      <c r="N59" s="233"/>
      <c r="O59" s="233"/>
      <c r="P59" s="233"/>
      <c r="Q59" s="233"/>
      <c r="R59" s="232" t="s">
        <v>101</v>
      </c>
      <c r="S59" s="232"/>
      <c r="T59" s="233"/>
      <c r="U59" s="233"/>
      <c r="V59" s="145" t="s">
        <v>28</v>
      </c>
      <c r="W59" s="145"/>
    </row>
    <row r="60" spans="1:23">
      <c r="A60" s="130"/>
      <c r="B60" s="130"/>
      <c r="C60" s="130"/>
      <c r="D60" s="130"/>
      <c r="E60" s="130"/>
      <c r="F60" s="130"/>
      <c r="G60" s="157"/>
      <c r="H60" s="157"/>
      <c r="I60" s="157"/>
      <c r="J60" s="157"/>
      <c r="K60" s="157"/>
      <c r="L60" s="157"/>
      <c r="M60" s="157"/>
      <c r="N60" s="157"/>
      <c r="O60" s="157"/>
      <c r="P60" s="157"/>
      <c r="Q60" s="157"/>
      <c r="R60" s="132"/>
      <c r="S60" s="132"/>
      <c r="T60" s="138"/>
      <c r="U60" s="138"/>
      <c r="V60" s="145"/>
      <c r="W60" s="145"/>
    </row>
    <row r="61" spans="1:23">
      <c r="A61" s="130"/>
      <c r="B61" s="151"/>
      <c r="C61" s="130" t="s">
        <v>108</v>
      </c>
      <c r="D61" s="130"/>
      <c r="E61" s="130"/>
      <c r="F61" s="130"/>
      <c r="G61" s="137"/>
      <c r="H61" s="130" t="s">
        <v>211</v>
      </c>
      <c r="I61" s="145"/>
      <c r="J61" s="145"/>
      <c r="K61" s="145"/>
      <c r="L61" s="137"/>
      <c r="M61" s="130" t="s">
        <v>109</v>
      </c>
      <c r="N61" s="145"/>
      <c r="O61" s="145"/>
      <c r="P61" s="137"/>
      <c r="Q61" s="167" t="s">
        <v>210</v>
      </c>
      <c r="R61" s="130"/>
      <c r="S61" s="130"/>
      <c r="T61" s="130"/>
      <c r="U61" s="130"/>
      <c r="V61" s="130"/>
      <c r="W61" s="130"/>
    </row>
    <row r="62" spans="1:23" ht="3.75" customHeight="1">
      <c r="A62" s="130"/>
      <c r="B62" s="138"/>
      <c r="C62" s="130"/>
      <c r="D62" s="130"/>
      <c r="E62" s="130"/>
      <c r="F62" s="130"/>
      <c r="G62" s="168"/>
      <c r="H62" s="145"/>
      <c r="I62" s="145"/>
      <c r="J62" s="145"/>
      <c r="K62" s="145"/>
      <c r="L62" s="168"/>
      <c r="M62" s="145"/>
      <c r="N62" s="145"/>
      <c r="O62" s="145"/>
      <c r="P62" s="168"/>
      <c r="Q62" s="167"/>
      <c r="R62" s="130"/>
      <c r="S62" s="130"/>
      <c r="T62" s="130"/>
      <c r="U62" s="130"/>
      <c r="V62" s="130"/>
      <c r="W62" s="130"/>
    </row>
    <row r="63" spans="1:23">
      <c r="A63" s="130"/>
      <c r="B63" s="138"/>
      <c r="C63" s="130"/>
      <c r="D63" s="130"/>
      <c r="E63" s="130"/>
      <c r="F63" s="130"/>
      <c r="G63" s="151"/>
      <c r="H63" s="130" t="s">
        <v>103</v>
      </c>
      <c r="I63" s="130"/>
      <c r="J63" s="130"/>
      <c r="K63" s="130"/>
      <c r="L63" s="151"/>
      <c r="M63" s="130" t="s">
        <v>104</v>
      </c>
      <c r="N63" s="130"/>
      <c r="O63" s="130"/>
      <c r="P63" s="151"/>
      <c r="Q63" s="130" t="s">
        <v>107</v>
      </c>
      <c r="R63" s="130"/>
      <c r="S63" s="130"/>
      <c r="T63" s="134"/>
      <c r="V63" s="130"/>
      <c r="W63" s="149"/>
    </row>
    <row r="64" spans="1:23" ht="3.75" customHeight="1">
      <c r="A64" s="130"/>
      <c r="B64" s="138"/>
      <c r="C64" s="130"/>
      <c r="D64" s="130"/>
      <c r="E64" s="130"/>
      <c r="F64" s="130"/>
      <c r="G64" s="152"/>
      <c r="H64" s="145"/>
      <c r="I64" s="145"/>
      <c r="J64" s="145"/>
      <c r="K64" s="145"/>
      <c r="L64" s="152"/>
      <c r="M64" s="145"/>
      <c r="N64" s="145"/>
      <c r="O64" s="145"/>
      <c r="P64" s="157"/>
      <c r="Q64" s="130"/>
      <c r="R64" s="130"/>
      <c r="S64" s="130"/>
      <c r="T64" s="130"/>
      <c r="U64" s="130"/>
      <c r="V64" s="130"/>
      <c r="W64" s="149"/>
    </row>
    <row r="65" spans="1:23">
      <c r="A65" s="130"/>
      <c r="B65" s="151"/>
      <c r="C65" s="130" t="s">
        <v>102</v>
      </c>
      <c r="D65" s="130"/>
      <c r="E65" s="130"/>
      <c r="F65" s="130"/>
      <c r="G65" s="151"/>
      <c r="H65" s="130" t="s">
        <v>105</v>
      </c>
      <c r="I65" s="130"/>
      <c r="J65" s="130"/>
      <c r="K65" s="130"/>
      <c r="L65" s="151"/>
      <c r="M65" s="130" t="s">
        <v>106</v>
      </c>
      <c r="N65" s="130"/>
      <c r="O65" s="134"/>
      <c r="P65" s="138"/>
      <c r="Q65" s="139"/>
      <c r="R65" s="134"/>
      <c r="S65" s="134"/>
      <c r="T65" s="138"/>
      <c r="U65" s="139"/>
      <c r="V65" s="130"/>
      <c r="W65" s="149"/>
    </row>
    <row r="66" spans="1:23" ht="3.75" customHeight="1">
      <c r="A66" s="130"/>
      <c r="B66" s="138"/>
      <c r="C66" s="136"/>
      <c r="D66" s="130"/>
      <c r="E66" s="130"/>
      <c r="F66" s="130"/>
      <c r="G66" s="138"/>
      <c r="H66" s="145"/>
      <c r="I66" s="145"/>
      <c r="J66" s="145"/>
      <c r="K66" s="145"/>
      <c r="L66" s="138"/>
      <c r="M66" s="145"/>
      <c r="N66" s="145"/>
      <c r="O66" s="134"/>
      <c r="P66" s="138"/>
      <c r="Q66" s="145"/>
      <c r="R66" s="134"/>
      <c r="S66" s="134"/>
      <c r="T66" s="138"/>
      <c r="U66" s="130"/>
      <c r="V66" s="130"/>
      <c r="W66" s="149"/>
    </row>
    <row r="67" spans="1:23">
      <c r="A67" s="130"/>
      <c r="B67" s="151"/>
      <c r="C67" s="130" t="s">
        <v>110</v>
      </c>
      <c r="D67" s="130"/>
      <c r="E67" s="245"/>
      <c r="F67" s="245"/>
      <c r="G67" s="245"/>
      <c r="H67" s="245"/>
      <c r="I67" s="245"/>
      <c r="J67" s="245"/>
      <c r="K67" s="245"/>
      <c r="L67" s="245"/>
      <c r="M67" s="245"/>
      <c r="N67" s="245"/>
      <c r="O67" s="245"/>
      <c r="P67" s="245"/>
      <c r="Q67" s="245"/>
      <c r="R67" s="245"/>
      <c r="S67" s="245"/>
      <c r="T67" s="245"/>
      <c r="U67" s="245"/>
      <c r="V67" s="245"/>
      <c r="W67" s="245"/>
    </row>
    <row r="68" spans="1:23">
      <c r="A68" s="130"/>
      <c r="B68" s="157"/>
      <c r="C68" s="136"/>
      <c r="D68" s="130"/>
      <c r="E68" s="169"/>
      <c r="F68" s="169"/>
      <c r="G68" s="169"/>
      <c r="H68" s="169"/>
      <c r="I68" s="169"/>
      <c r="J68" s="169"/>
      <c r="K68" s="169"/>
      <c r="L68" s="169"/>
      <c r="M68" s="169"/>
      <c r="N68" s="169"/>
      <c r="O68" s="169"/>
      <c r="P68" s="169"/>
      <c r="Q68" s="169"/>
      <c r="R68" s="169"/>
      <c r="S68" s="169"/>
      <c r="T68" s="169"/>
      <c r="U68" s="169"/>
      <c r="V68" s="169"/>
      <c r="W68" s="169"/>
    </row>
    <row r="69" spans="1:23">
      <c r="A69" s="150" t="s">
        <v>111</v>
      </c>
      <c r="B69" s="130"/>
      <c r="C69" s="130"/>
      <c r="D69" s="130"/>
      <c r="E69" s="130"/>
      <c r="F69" s="130"/>
      <c r="G69" s="130"/>
      <c r="H69" s="130"/>
      <c r="I69" s="130"/>
      <c r="J69" s="130"/>
      <c r="K69" s="130"/>
      <c r="L69" s="130"/>
      <c r="M69" s="130"/>
      <c r="N69" s="130"/>
      <c r="O69" s="130"/>
      <c r="P69" s="130"/>
      <c r="Q69" s="130"/>
      <c r="R69" s="130"/>
      <c r="S69" s="130"/>
      <c r="T69" s="130"/>
      <c r="U69" s="130"/>
      <c r="V69" s="130"/>
      <c r="W69" s="130"/>
    </row>
    <row r="70" spans="1:23">
      <c r="A70" s="130"/>
      <c r="B70" s="130"/>
      <c r="C70" s="130"/>
      <c r="D70" s="130"/>
      <c r="E70" s="130"/>
      <c r="F70" s="130"/>
      <c r="G70" s="139"/>
      <c r="H70" s="139"/>
      <c r="I70" s="232" t="s">
        <v>119</v>
      </c>
      <c r="J70" s="232"/>
      <c r="K70" s="232"/>
      <c r="L70" s="130"/>
      <c r="M70" s="130"/>
      <c r="N70" s="130"/>
      <c r="O70" s="130"/>
      <c r="P70" s="139"/>
      <c r="Q70" s="232" t="s">
        <v>122</v>
      </c>
      <c r="R70" s="232"/>
      <c r="S70" s="232"/>
      <c r="T70" s="130"/>
      <c r="U70" s="130"/>
      <c r="V70" s="130"/>
      <c r="W70" s="130"/>
    </row>
    <row r="71" spans="1:23">
      <c r="A71" s="130"/>
      <c r="B71" s="130"/>
      <c r="C71" s="130"/>
      <c r="D71" s="130"/>
      <c r="E71" s="130"/>
      <c r="F71" s="130"/>
      <c r="G71" s="139"/>
      <c r="H71" s="139"/>
      <c r="I71" s="232" t="s">
        <v>120</v>
      </c>
      <c r="J71" s="232"/>
      <c r="K71" s="232"/>
      <c r="L71" s="130"/>
      <c r="M71" s="232" t="s">
        <v>121</v>
      </c>
      <c r="N71" s="232"/>
      <c r="O71" s="232"/>
      <c r="P71" s="130"/>
      <c r="Q71" s="232" t="s">
        <v>123</v>
      </c>
      <c r="R71" s="232"/>
      <c r="S71" s="232"/>
      <c r="T71" s="145"/>
      <c r="U71" s="145"/>
      <c r="V71" s="145"/>
      <c r="W71" s="130"/>
    </row>
    <row r="72" spans="1:23">
      <c r="A72" s="130"/>
      <c r="B72" s="136"/>
      <c r="C72" s="130" t="s">
        <v>112</v>
      </c>
      <c r="D72" s="130"/>
      <c r="E72" s="130"/>
      <c r="F72" s="130"/>
      <c r="G72" s="139"/>
      <c r="H72" s="139"/>
      <c r="I72" s="246"/>
      <c r="J72" s="239"/>
      <c r="K72" s="247"/>
      <c r="L72" s="145"/>
      <c r="M72" s="246"/>
      <c r="N72" s="239"/>
      <c r="O72" s="247"/>
      <c r="P72" s="130"/>
      <c r="Q72" s="246"/>
      <c r="R72" s="239"/>
      <c r="S72" s="247"/>
      <c r="T72" s="146"/>
      <c r="U72" s="146"/>
      <c r="V72" s="145"/>
      <c r="W72" s="130"/>
    </row>
    <row r="73" spans="1:23" ht="3.75" customHeight="1">
      <c r="A73" s="130"/>
      <c r="B73" s="136"/>
      <c r="C73" s="130"/>
      <c r="D73" s="130"/>
      <c r="E73" s="130"/>
      <c r="F73" s="130"/>
      <c r="G73" s="139"/>
      <c r="H73" s="139"/>
      <c r="I73" s="152"/>
      <c r="J73" s="152"/>
      <c r="K73" s="152"/>
      <c r="L73" s="145"/>
      <c r="M73" s="152"/>
      <c r="N73" s="152"/>
      <c r="O73" s="152"/>
      <c r="P73" s="130"/>
      <c r="Q73" s="152"/>
      <c r="R73" s="152"/>
      <c r="S73" s="152"/>
      <c r="T73" s="146"/>
      <c r="U73" s="146"/>
      <c r="V73" s="145"/>
      <c r="W73" s="130"/>
    </row>
    <row r="74" spans="1:23">
      <c r="A74" s="130"/>
      <c r="B74" s="136"/>
      <c r="C74" s="130" t="s">
        <v>113</v>
      </c>
      <c r="D74" s="130"/>
      <c r="E74" s="130"/>
      <c r="F74" s="130"/>
      <c r="G74" s="139"/>
      <c r="H74" s="139"/>
      <c r="I74" s="248"/>
      <c r="J74" s="239"/>
      <c r="K74" s="247"/>
      <c r="L74" s="145"/>
      <c r="M74" s="246"/>
      <c r="N74" s="239"/>
      <c r="O74" s="247"/>
      <c r="P74" s="130"/>
      <c r="Q74" s="246"/>
      <c r="R74" s="239"/>
      <c r="S74" s="247"/>
      <c r="T74" s="146"/>
      <c r="U74" s="146"/>
      <c r="V74" s="145"/>
      <c r="W74" s="130"/>
    </row>
    <row r="75" spans="1:23" ht="3.75" customHeight="1">
      <c r="A75" s="130"/>
      <c r="B75" s="136"/>
      <c r="C75" s="130"/>
      <c r="D75" s="130"/>
      <c r="E75" s="130"/>
      <c r="F75" s="130"/>
      <c r="G75" s="139"/>
      <c r="H75" s="139"/>
      <c r="I75" s="152"/>
      <c r="J75" s="152"/>
      <c r="K75" s="152"/>
      <c r="L75" s="145"/>
      <c r="M75" s="152"/>
      <c r="N75" s="152"/>
      <c r="O75" s="152"/>
      <c r="P75" s="130"/>
      <c r="Q75" s="152"/>
      <c r="R75" s="152"/>
      <c r="S75" s="152"/>
      <c r="T75" s="146"/>
      <c r="U75" s="146"/>
      <c r="V75" s="145"/>
      <c r="W75" s="130"/>
    </row>
    <row r="76" spans="1:23">
      <c r="A76" s="130"/>
      <c r="B76" s="136"/>
      <c r="C76" s="130" t="s">
        <v>114</v>
      </c>
      <c r="D76" s="130"/>
      <c r="E76" s="130"/>
      <c r="F76" s="130"/>
      <c r="G76" s="139"/>
      <c r="H76" s="139"/>
      <c r="I76" s="246"/>
      <c r="J76" s="239"/>
      <c r="K76" s="247"/>
      <c r="L76" s="145"/>
      <c r="M76" s="246"/>
      <c r="N76" s="239"/>
      <c r="O76" s="247"/>
      <c r="P76" s="130"/>
      <c r="Q76" s="246"/>
      <c r="R76" s="239"/>
      <c r="S76" s="247"/>
      <c r="T76" s="146"/>
      <c r="U76" s="146"/>
      <c r="V76" s="145"/>
      <c r="W76" s="130"/>
    </row>
    <row r="77" spans="1:23">
      <c r="A77" s="130"/>
      <c r="B77" s="130"/>
      <c r="C77" s="130"/>
      <c r="D77" s="130"/>
      <c r="E77" s="130"/>
      <c r="F77" s="130"/>
      <c r="G77" s="130"/>
      <c r="H77" s="130"/>
      <c r="I77" s="130"/>
      <c r="J77" s="130"/>
      <c r="K77" s="130"/>
      <c r="L77" s="130"/>
      <c r="M77" s="130"/>
      <c r="N77" s="130"/>
      <c r="O77" s="130"/>
      <c r="P77" s="130"/>
      <c r="Q77" s="130"/>
      <c r="R77" s="130"/>
      <c r="S77" s="130"/>
      <c r="T77" s="130"/>
      <c r="U77" s="130"/>
      <c r="V77" s="130"/>
      <c r="W77" s="130"/>
    </row>
    <row r="78" spans="1:23">
      <c r="A78" s="130"/>
      <c r="B78" s="130" t="s">
        <v>115</v>
      </c>
      <c r="C78" s="130"/>
      <c r="D78" s="130"/>
      <c r="E78" s="130"/>
      <c r="F78" s="130"/>
      <c r="G78" s="130"/>
      <c r="H78" s="130"/>
      <c r="I78" s="130"/>
      <c r="J78" s="130"/>
      <c r="K78" s="130"/>
      <c r="L78" s="130"/>
      <c r="M78" s="130"/>
      <c r="N78" s="130"/>
      <c r="O78" s="130"/>
      <c r="P78" s="130"/>
      <c r="Q78" s="130"/>
      <c r="R78" s="130"/>
      <c r="S78" s="130"/>
      <c r="T78" s="130"/>
      <c r="U78" s="130"/>
      <c r="V78" s="130"/>
      <c r="W78" s="130"/>
    </row>
    <row r="79" spans="1:23">
      <c r="A79" s="130"/>
      <c r="B79" s="130"/>
      <c r="C79" s="170" t="s">
        <v>117</v>
      </c>
      <c r="D79" s="130"/>
      <c r="E79" s="130"/>
      <c r="F79" s="249"/>
      <c r="G79" s="249"/>
      <c r="H79" s="130" t="s">
        <v>125</v>
      </c>
      <c r="I79" s="130"/>
      <c r="J79" s="130"/>
      <c r="K79" s="130"/>
      <c r="L79" s="130"/>
      <c r="M79" s="130"/>
      <c r="N79" s="130"/>
      <c r="O79" s="170" t="s">
        <v>127</v>
      </c>
      <c r="P79" s="130"/>
      <c r="Q79" s="130"/>
      <c r="R79" s="171"/>
      <c r="S79" s="249"/>
      <c r="T79" s="249"/>
      <c r="U79" s="172" t="s">
        <v>128</v>
      </c>
      <c r="V79" s="130"/>
      <c r="W79" s="130"/>
    </row>
    <row r="80" spans="1:23">
      <c r="A80" s="130"/>
      <c r="B80" s="130"/>
      <c r="C80" s="170" t="s">
        <v>116</v>
      </c>
      <c r="D80" s="130"/>
      <c r="E80" s="130"/>
      <c r="F80" s="233"/>
      <c r="G80" s="233"/>
      <c r="H80" s="170" t="s">
        <v>124</v>
      </c>
      <c r="I80" s="130"/>
      <c r="J80" s="130"/>
      <c r="K80" s="130"/>
      <c r="L80" s="130"/>
      <c r="M80" s="130"/>
      <c r="N80" s="130"/>
      <c r="O80" s="170" t="s">
        <v>126</v>
      </c>
      <c r="P80" s="145"/>
      <c r="Q80" s="233"/>
      <c r="R80" s="233"/>
      <c r="S80" s="170" t="s">
        <v>124</v>
      </c>
      <c r="T80" s="130"/>
      <c r="U80" s="130"/>
      <c r="V80" s="130"/>
      <c r="W80" s="130"/>
    </row>
    <row r="81" spans="1:23">
      <c r="A81" s="130"/>
      <c r="B81" s="130"/>
      <c r="C81" s="130"/>
      <c r="D81" s="130"/>
      <c r="E81" s="130"/>
      <c r="F81" s="130"/>
      <c r="G81" s="130"/>
      <c r="H81" s="130"/>
      <c r="I81" s="130"/>
      <c r="J81" s="130"/>
      <c r="K81" s="130"/>
      <c r="L81" s="130"/>
      <c r="M81" s="130"/>
      <c r="N81" s="130"/>
      <c r="O81" s="130"/>
      <c r="P81" s="130"/>
      <c r="Q81" s="130"/>
      <c r="R81" s="130"/>
      <c r="S81" s="130"/>
      <c r="T81" s="130"/>
      <c r="U81" s="130"/>
      <c r="V81" s="130"/>
      <c r="W81" s="130"/>
    </row>
    <row r="82" spans="1:23"/>
    <row r="83" spans="1:23"/>
    <row r="84" spans="1:23"/>
    <row r="85" spans="1:23"/>
  </sheetData>
  <sheetProtection password="DD67" sheet="1" objects="1" scenarios="1" selectLockedCells="1"/>
  <mergeCells count="54">
    <mergeCell ref="I74:K74"/>
    <mergeCell ref="M74:O74"/>
    <mergeCell ref="Q74:S74"/>
    <mergeCell ref="F80:G80"/>
    <mergeCell ref="Q80:R80"/>
    <mergeCell ref="I76:K76"/>
    <mergeCell ref="M76:O76"/>
    <mergeCell ref="Q76:S76"/>
    <mergeCell ref="F79:G79"/>
    <mergeCell ref="S79:T79"/>
    <mergeCell ref="I71:K71"/>
    <mergeCell ref="M71:O71"/>
    <mergeCell ref="Q71:S71"/>
    <mergeCell ref="I72:K72"/>
    <mergeCell ref="M72:O72"/>
    <mergeCell ref="Q72:S72"/>
    <mergeCell ref="G59:Q59"/>
    <mergeCell ref="R59:S59"/>
    <mergeCell ref="T59:U59"/>
    <mergeCell ref="E67:W67"/>
    <mergeCell ref="I70:K70"/>
    <mergeCell ref="Q70:S70"/>
    <mergeCell ref="C43:F45"/>
    <mergeCell ref="R49:S49"/>
    <mergeCell ref="T49:U49"/>
    <mergeCell ref="G49:Q49"/>
    <mergeCell ref="E57:W57"/>
    <mergeCell ref="T35:V35"/>
    <mergeCell ref="T36:V36"/>
    <mergeCell ref="T37:V37"/>
    <mergeCell ref="C33:D33"/>
    <mergeCell ref="C38:F40"/>
    <mergeCell ref="T40:V40"/>
    <mergeCell ref="T20:V20"/>
    <mergeCell ref="T24:V24"/>
    <mergeCell ref="T28:V28"/>
    <mergeCell ref="C31:D31"/>
    <mergeCell ref="C32:D32"/>
    <mergeCell ref="T32:V32"/>
    <mergeCell ref="O16:R16"/>
    <mergeCell ref="T16:V16"/>
    <mergeCell ref="O10:R10"/>
    <mergeCell ref="B6:F6"/>
    <mergeCell ref="G6:H6"/>
    <mergeCell ref="I6:N6"/>
    <mergeCell ref="P6:W6"/>
    <mergeCell ref="D8:P8"/>
    <mergeCell ref="Q8:S8"/>
    <mergeCell ref="T8:W8"/>
    <mergeCell ref="T10:V10"/>
    <mergeCell ref="O12:R12"/>
    <mergeCell ref="T12:V12"/>
    <mergeCell ref="O14:R14"/>
    <mergeCell ref="T14:V14"/>
  </mergeCells>
  <phoneticPr fontId="4" type="noConversion"/>
  <conditionalFormatting sqref="A12">
    <cfRule type="expression" dxfId="3" priority="2" stopIfTrue="1">
      <formula>$AC$12=TRUE</formula>
    </cfRule>
  </conditionalFormatting>
  <conditionalFormatting sqref="A10">
    <cfRule type="expression" dxfId="2" priority="3" stopIfTrue="1">
      <formula>$AC$10=TRUE</formula>
    </cfRule>
  </conditionalFormatting>
  <conditionalFormatting sqref="A11">
    <cfRule type="expression" dxfId="1" priority="4" stopIfTrue="1">
      <formula>$AC$11=TRUE</formula>
    </cfRule>
  </conditionalFormatting>
  <conditionalFormatting sqref="T16:V16">
    <cfRule type="expression" dxfId="0" priority="1" stopIfTrue="1">
      <formula>$O$18&lt;&gt;""</formula>
    </cfRule>
  </conditionalFormatting>
  <printOptions horizontalCentered="1"/>
  <pageMargins left="0" right="0" top="0.27" bottom="0.2" header="0.25" footer="0.2"/>
  <pageSetup scale="80" orientation="portrait" r:id="rId1"/>
  <headerFooter alignWithMargins="0">
    <oddHeader>&amp;L&amp;G&amp;C&amp;"-,Regular"&amp;12Kentucky Transportation Cabinet
&amp;"-,Bold"Division of Traffic Operations
&amp;14TRAFFIC SIGNAL CHECKLIST&amp;R&amp;"-,Regular"&amp;12TC 72-4
07/2012</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5B65D40C77704D8FE2F9AEA3188BE5" ma:contentTypeVersion="4" ma:contentTypeDescription="Create a new document." ma:contentTypeScope="" ma:versionID="7a8e2070d05189495b748ae806d78bd5">
  <xsd:schema xmlns:xsd="http://www.w3.org/2001/XMLSchema" xmlns:xs="http://www.w3.org/2001/XMLSchema" xmlns:p="http://schemas.microsoft.com/office/2006/metadata/properties" xmlns:ns2="4f4445be-7915-48e3-828a-d3ed7d7d47c5" targetNamespace="http://schemas.microsoft.com/office/2006/metadata/properties" ma:root="true" ma:fieldsID="8fcc032cc1c4e59e126ce8c053512e74" ns2:_="">
    <xsd:import namespace="4f4445be-7915-48e3-828a-d3ed7d7d47c5"/>
    <xsd:element name="properties">
      <xsd:complexType>
        <xsd:sequence>
          <xsd:element name="documentManagement">
            <xsd:complexType>
              <xsd:all>
                <xsd:element ref="ns2:Format" minOccurs="0"/>
                <xsd:element ref="ns2:Form_x0020_No_x0020_Sort" minOccurs="0"/>
                <xsd:element ref="ns2:Description0" minOccurs="0"/>
                <xsd:element ref="ns2:Depart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4445be-7915-48e3-828a-d3ed7d7d47c5" elementFormDefault="qualified">
    <xsd:import namespace="http://schemas.microsoft.com/office/2006/documentManagement/types"/>
    <xsd:import namespace="http://schemas.microsoft.com/office/infopath/2007/PartnerControls"/>
    <xsd:element name="Format" ma:index="8" nillable="true" ma:displayName="Format" ma:default="Amgraf" ma:format="Dropdown" ma:internalName="Format">
      <xsd:simpleType>
        <xsd:restriction base="dms:Choice">
          <xsd:enumeration value="Amgraf"/>
          <xsd:enumeration value="Excel"/>
          <xsd:enumeration value="PDF"/>
          <xsd:enumeration value="Word"/>
        </xsd:restriction>
      </xsd:simpleType>
    </xsd:element>
    <xsd:element name="Form_x0020_No_x0020_Sort" ma:index="9" nillable="true" ma:displayName="Form No Sort" ma:internalName="Form_x0020_No_x0020_Sort">
      <xsd:simpleType>
        <xsd:restriction base="dms:Text">
          <xsd:maxLength value="25"/>
        </xsd:restriction>
      </xsd:simpleType>
    </xsd:element>
    <xsd:element name="Description0" ma:index="10" nillable="true" ma:displayName="Description" ma:internalName="Description0">
      <xsd:simpleType>
        <xsd:restriction base="dms:Text">
          <xsd:maxLength value="255"/>
        </xsd:restriction>
      </xsd:simpleType>
    </xsd:element>
    <xsd:element name="Department" ma:index="11" nillable="true" ma:displayName="Department" ma:default="Accounts" ma:format="Dropdown" ma:internalName="Department">
      <xsd:simpleType>
        <xsd:restriction base="dms:Choice">
          <xsd:enumeration value="Accounts"/>
          <xsd:enumeration value="Airport Zoning Commission"/>
          <xsd:enumeration value="Aviation"/>
          <xsd:enumeration value="Budget and Fiscal Mgmt"/>
          <xsd:enumeration value="Construction"/>
          <xsd:enumeration value="Construction Procurement"/>
          <xsd:enumeration value="Driver Licensing"/>
          <xsd:enumeration value="Environmental Analysis"/>
          <xsd:enumeration value="Equipment"/>
          <xsd:enumeration value="General Administration"/>
          <xsd:enumeration value="Highway Design"/>
          <xsd:enumeration value="Highway Safety Programs"/>
          <xsd:enumeration value="Human Resources"/>
          <xsd:enumeration value="Legal Services"/>
          <xsd:enumeration value="Maintenance"/>
          <xsd:enumeration value="Materials"/>
          <xsd:enumeration value="Motor Carriers"/>
          <xsd:enumeration value="Motor Vehicle Commission"/>
          <xsd:enumeration value="Motor Vehicle Licensing"/>
          <xsd:enumeration value="OCRSBD"/>
          <xsd:enumeration value="OIT"/>
          <xsd:enumeration value="Permits Branch"/>
          <xsd:enumeration value="Planning"/>
          <xsd:enumeration value="Professional Services"/>
          <xsd:enumeration value="Program Management"/>
          <xsd:enumeration value="Public Affairs"/>
          <xsd:enumeration value="Purchases"/>
          <xsd:enumeration value="Right of Way"/>
          <xsd:enumeration value="Rural and Municipal Aid"/>
          <xsd:enumeration value="Safety and Health"/>
          <xsd:enumeration value="Structural Design"/>
          <xsd:enumeration value="Support Services"/>
          <xsd:enumeration value="Traffic Operations"/>
          <xsd:enumeration value="Utilities and Rai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_x0020_No_x0020_Sort xmlns="4f4445be-7915-48e3-828a-d3ed7d7d47c5">TC 72-107</Form_x0020_No_x0020_Sort>
    <Format xmlns="4f4445be-7915-48e3-828a-d3ed7d7d47c5">Excel</Format>
    <Department xmlns="4f4445be-7915-48e3-828a-d3ed7d7d47c5">Traffic Operations</Department>
    <Description0 xmlns="4f4445be-7915-48e3-828a-d3ed7d7d47c5" xsi:nil="true"/>
  </documentManagement>
</p:properties>
</file>

<file path=customXml/itemProps1.xml><?xml version="1.0" encoding="utf-8"?>
<ds:datastoreItem xmlns:ds="http://schemas.openxmlformats.org/officeDocument/2006/customXml" ds:itemID="{75BF3C56-AFC1-48E0-807B-73BC31308A14}">
  <ds:schemaRefs>
    <ds:schemaRef ds:uri="http://schemas.microsoft.com/sharepoint/v3/contenttype/forms"/>
  </ds:schemaRefs>
</ds:datastoreItem>
</file>

<file path=customXml/itemProps2.xml><?xml version="1.0" encoding="utf-8"?>
<ds:datastoreItem xmlns:ds="http://schemas.openxmlformats.org/officeDocument/2006/customXml" ds:itemID="{07295EAA-272D-4110-A004-659B724AC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4445be-7915-48e3-828a-d3ed7d7d4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2074C4-C99C-4B38-90B9-E82C578206F4}">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4f4445be-7915-48e3-828a-d3ed7d7d47c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Revision Log</vt:lpstr>
      <vt:lpstr>School Flasher Request Form</vt:lpstr>
      <vt:lpstr>School Officials Signature Form</vt:lpstr>
      <vt:lpstr>Official Order</vt:lpstr>
      <vt:lpstr>Cancellation Official Order</vt:lpstr>
      <vt:lpstr>Memo</vt:lpstr>
      <vt:lpstr>Memo and OO Data File</vt:lpstr>
      <vt:lpstr>Approved Memo</vt:lpstr>
      <vt:lpstr>Traffic Signal Checklist</vt:lpstr>
      <vt:lpstr>'Approved Memo'!Print_Area</vt:lpstr>
      <vt:lpstr>'Cancellation Official Order'!Print_Area</vt:lpstr>
      <vt:lpstr>Memo!Print_Area</vt:lpstr>
      <vt:lpstr>'Official Order'!Print_Area</vt:lpstr>
      <vt:lpstr>'School Flasher Request Form'!Print_Area</vt:lpstr>
      <vt:lpstr>'Traffic Signal Checklist'!Print_Area</vt:lpstr>
    </vt:vector>
  </TitlesOfParts>
  <Company>Kentucky Transportation Cabinet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Flasher Request Form</dc:title>
  <dc:creator>Tim Tharpe</dc:creator>
  <dc:description>This form was originally created in the Spring of 2006.</dc:description>
  <cp:lastModifiedBy>Whitaker, Jon M (KYTC)</cp:lastModifiedBy>
  <cp:lastPrinted>2021-12-01T16:40:16Z</cp:lastPrinted>
  <dcterms:created xsi:type="dcterms:W3CDTF">2005-07-25T17:02:50Z</dcterms:created>
  <dcterms:modified xsi:type="dcterms:W3CDTF">2022-10-17T14:15:40Z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0x0101009E5B65D40C77704D8FE2F9AEA3188BE5</vt:lpwstr>
  </property>
</Properties>
</file>